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32" documentId="13_ncr:1_{8D0E027B-3892-4448-874D-43D9CD1CCC9B}" xr6:coauthVersionLast="47" xr6:coauthVersionMax="47" xr10:uidLastSave="{D1D334AF-4DB4-4956-8DD9-279AF8AA57FD}"/>
  <bookViews>
    <workbookView xWindow="7104" yWindow="684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externalReferences>
    <externalReference r:id="rId6"/>
  </externalReference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SU'!$A$2:$J$64</definedName>
    <definedName name="_xlnm.Print_Area" localSheetId="0">INSTRUKCJA!$A$1:$O$72</definedName>
    <definedName name="_xlnm.Print_Area" localSheetId="2">'MIENIE SU'!$B$1:$I$34</definedName>
    <definedName name="_xlnm.Print_Area" localSheetId="3">'WYKAZ BUDYNKÓW'!$B$2:$U$67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5" l="1"/>
  <c r="F9" i="15"/>
  <c r="F11" i="15"/>
  <c r="F10" i="15"/>
  <c r="G12" i="5"/>
  <c r="G20" i="5"/>
  <c r="F90" i="15"/>
  <c r="F43" i="15"/>
  <c r="F40" i="15"/>
  <c r="F39" i="15"/>
  <c r="F30" i="15"/>
  <c r="F25" i="15"/>
  <c r="B21" i="15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H28" i="20" l="1"/>
  <c r="G11" i="5" s="1"/>
  <c r="F28" i="20"/>
  <c r="D6" i="20"/>
  <c r="B1" i="20"/>
  <c r="D9" i="15"/>
  <c r="D5" i="15"/>
  <c r="D5" i="5"/>
  <c r="D11" i="5"/>
  <c r="D11" i="15" l="1"/>
  <c r="D10" i="15"/>
  <c r="B1" i="15"/>
  <c r="B1" i="5"/>
  <c r="D12" i="5"/>
  <c r="D33" i="5" s="1"/>
  <c r="F12" i="15" l="1"/>
  <c r="D12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<sst xmlns="http://schemas.openxmlformats.org/spreadsheetml/2006/main" count="615" uniqueCount="381">
  <si>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</si>
  <si>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</si>
  <si>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</si>
  <si>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</si>
  <si>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</si>
  <si>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</si>
  <si>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</si>
  <si>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</si>
  <si>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</si>
  <si>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</si>
  <si>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</si>
  <si>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</si>
  <si>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</si>
  <si>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</si>
  <si>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</si>
  <si>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</si>
  <si>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</si>
  <si>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</si>
  <si>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</si>
  <si>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</si>
  <si>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</si>
  <si>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</si>
  <si>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</si>
  <si>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</si>
  <si>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</si>
  <si>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</si>
  <si>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</si>
  <si>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</si>
  <si>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</si>
  <si>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</si>
  <si>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</si>
  <si>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</si>
  <si>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</si>
  <si>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</si>
  <si>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</si>
  <si>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</si>
  <si>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</si>
  <si>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</si>
  <si>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</si>
  <si>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</si>
  <si>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</si>
  <si>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</si>
  <si>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</si>
  <si>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</si>
  <si>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</si>
  <si>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</si>
  <si>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</si>
  <si>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</si>
  <si>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</si>
  <si>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</si>
  <si>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</si>
  <si>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</si>
  <si>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</si>
  <si>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</si>
  <si>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</si>
  <si>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</si>
  <si>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</si>
  <si>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</si>
  <si>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</si>
  <si>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</si>
  <si>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</si>
  <si>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</si>
  <si>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</si>
  <si>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</si>
  <si>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</si>
  <si>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</si>
  <si>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</si>
  <si>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</si>
  <si>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</si>
  <si>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</si>
  <si>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</si>
  <si>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</si>
  <si>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</si>
  <si>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</si>
  <si>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</si>
  <si>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</si>
  <si>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</si>
  <si>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</si>
  <si>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</si>
  <si>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</si>
  <si>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</si>
  <si>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</si>
  <si>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</si>
  <si>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</si>
  <si>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</si>
  <si>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</si>
  <si>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</si>
  <si>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</si>
  <si>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</si>
  <si>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</si>
  <si>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</si>
  <si>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</si>
  <si>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</si>
  <si>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</si>
  <si>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</si>
  <si>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</si>
  <si>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</si>
  <si>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</si>
  <si>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</si>
  <si>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</si>
  <si>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</si>
  <si>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</si>
  <si>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</si>
  <si>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</si>
  <si>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</si>
  <si>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</si>
  <si>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</si>
  <si>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</si>
  <si>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</si>
  <si>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</si>
  <si>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</si>
  <si>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</si>
  <si>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</si>
  <si>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</si>
  <si>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</si>
  <si>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</si>
  <si>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</si>
  <si>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</si>
  <si>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</si>
  <si>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</si>
  <si>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</si>
  <si>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</si>
  <si>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</si>
  <si>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</si>
  <si>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</si>
  <si>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</si>
  <si>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</si>
  <si>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</si>
  <si>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</si>
  <si>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</si>
  <si>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</si>
  <si>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</si>
  <si>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</si>
  <si>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</si>
  <si>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</si>
  <si>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</si>
  <si>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</si>
  <si>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</si>
  <si>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</si>
  <si>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</si>
  <si>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</si>
  <si>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</si>
  <si>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</si>
  <si>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</si>
  <si>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</si>
  <si>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</si>
  <si>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</si>
  <si>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</si>
  <si>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</si>
  <si>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</si>
  <si>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</si>
  <si>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</si>
  <si>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</si>
  <si>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</si>
  <si>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</si>
  <si>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</si>
  <si>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</si>
  <si>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</si>
  <si>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</si>
  <si>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</si>
  <si>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</si>
  <si>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</si>
  <si>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</si>
  <si>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</si>
  <si>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</si>
  <si>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</si>
  <si>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</si>
  <si>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</si>
  <si>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</si>
  <si>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</si>
  <si>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</si>
  <si>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</si>
  <si>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</si>
  <si>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</si>
  <si>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</si>
  <si>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</si>
  <si>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</si>
  <si>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</si>
  <si>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</si>
  <si>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</si>
  <si>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</si>
  <si>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</si>
  <si>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</si>
  <si>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</si>
  <si>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</si>
  <si>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</si>
  <si>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</si>
  <si>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</si>
  <si>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</si>
  <si>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</si>
  <si>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</si>
  <si>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</si>
  <si>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</si>
  <si>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</si>
  <si>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</si>
  <si>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</si>
  <si>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</si>
  <si>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</si>
  <si>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</si>
  <si>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</si>
  <si>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</si>
  <si>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</si>
  <si>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</si>
  <si>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</si>
  <si>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</si>
  <si>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</si>
  <si>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</si>
  <si>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</si>
  <si>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</si>
  <si>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</si>
  <si>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</si>
  <si>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</si>
  <si>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</si>
  <si>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</si>
  <si>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</si>
  <si>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</si>
  <si>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</si>
  <si>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</si>
  <si>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</si>
  <si>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</si>
  <si>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</si>
  <si>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</si>
  <si>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</si>
  <si>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</si>
  <si>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</si>
  <si>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</si>
  <si>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</si>
  <si>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</si>
  <si>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</si>
  <si>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</si>
  <si>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</si>
  <si>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</si>
  <si>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</si>
  <si>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</si>
  <si>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</si>
  <si>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</si>
  <si>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</si>
  <si>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</si>
  <si>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</si>
  <si>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</si>
  <si>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</si>
  <si>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</si>
  <si>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</si>
  <si>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</si>
  <si>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</si>
  <si>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</si>
  <si>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</si>
  <si>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</si>
  <si>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</si>
  <si>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</si>
  <si>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</si>
  <si>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</si>
  <si>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</si>
  <si>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</si>
  <si>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</si>
  <si>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</si>
  <si>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</si>
  <si>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</si>
  <si>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</si>
  <si>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</si>
  <si>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</si>
  <si>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</si>
  <si>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</si>
  <si>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</si>
  <si>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</si>
  <si>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</si>
  <si>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</si>
  <si>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</si>
  <si>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</si>
  <si>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</si>
  <si>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</si>
  <si>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</si>
  <si>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</si>
  <si>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</si>
  <si>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</si>
  <si>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</si>
  <si>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</si>
  <si>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</si>
  <si>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</si>
  <si>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</si>
  <si>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</si>
  <si>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</si>
  <si>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</si>
  <si>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</si>
  <si>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</si>
  <si>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</si>
  <si>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</si>
  <si>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Budynek wolnostojacy - Gminne Przedszkole w Zamieniu, oddziały przedszkolne w Zgorzale</t>
  </si>
  <si>
    <t>przedszkole publiczne</t>
  </si>
  <si>
    <t>ul. Cyraneczki 8, 05-500 Zgorzała</t>
  </si>
  <si>
    <t>murowany</t>
  </si>
  <si>
    <t>Więźba dachowa pokryta blachą</t>
  </si>
  <si>
    <t>alarm w budynku, podłączenie do agencji ochrony, monitoring</t>
  </si>
  <si>
    <t>Tak</t>
  </si>
  <si>
    <t>Nie</t>
  </si>
  <si>
    <t>przebudowa sal edukacyjnych 2024,2023,2022</t>
  </si>
  <si>
    <t>bardzo dobry</t>
  </si>
  <si>
    <t>alarm, czujki dymu, klapy dymne, hydranty - 4 szt</t>
  </si>
  <si>
    <t>Zamienie, ul. Błedna 32, 05-500 Piaseczno</t>
  </si>
  <si>
    <t>remont kompleksowy sal edukacyjnych 2025</t>
  </si>
  <si>
    <t>dobry</t>
  </si>
  <si>
    <t>2 + poddasze nieużytkowe</t>
  </si>
  <si>
    <t>alarm, czujki dymu, klapy dymne, hydranty - 2 szt</t>
  </si>
  <si>
    <t>4 w tym poddasze uzytkowe</t>
  </si>
  <si>
    <t>Lokal urzytkowy w budynku gminnym, socjalnym - parter - Gminne Przedszkole w Zmieniu</t>
  </si>
  <si>
    <t>Rejestrator KAMER IP Dahua NVR4104HS-P-4KS2 8</t>
  </si>
  <si>
    <t>Drukarka Epson L6170</t>
  </si>
  <si>
    <t>Laminator A3</t>
  </si>
  <si>
    <t>Monitor Comax LCD</t>
  </si>
  <si>
    <t>Telewizor 75UP8003LB LG 4K 50HZ</t>
  </si>
  <si>
    <t>Monitor interaktywny AVTEX TS 7 Lite 65 + uchwyt ścienny</t>
  </si>
  <si>
    <t>Konica Minolta Bizhup C 25i - urządzenie wielofunkcyjne</t>
  </si>
  <si>
    <t>Dell OpiPlex 7040SFF i5-6500 240/16GB</t>
  </si>
  <si>
    <t>Księgowa brutto</t>
  </si>
  <si>
    <t xml:space="preserve">Laptop DELLVostro 3515 15.6 FHD Ryzen </t>
  </si>
  <si>
    <t>Zgorzała</t>
  </si>
  <si>
    <t>Zamienie</t>
  </si>
  <si>
    <t>Dell Vostro 3520 15"-16"</t>
  </si>
  <si>
    <t>Głosnik Mobilny JBL Xtreme 3</t>
  </si>
  <si>
    <t>Urzadzenie interaktywne FlySky 2,0 dywan interaktywny</t>
  </si>
  <si>
    <t>Xerox Versalink C7120</t>
  </si>
  <si>
    <t>Honor 90 SMART 5G</t>
  </si>
  <si>
    <t>Zgorzała/Zamienie</t>
  </si>
  <si>
    <t>Telewizor LG55 UR78006LK</t>
  </si>
  <si>
    <t>Dell Vostro 3530</t>
  </si>
  <si>
    <t>Naped Asus</t>
  </si>
  <si>
    <t>Drukarka Canon</t>
  </si>
  <si>
    <t>Laminator Leitz</t>
  </si>
  <si>
    <t>Monitor komputerowy Dell P1914S</t>
  </si>
  <si>
    <t>13,95,111,423,467,471</t>
  </si>
  <si>
    <t>Drukarka Brother DCPT-510W</t>
  </si>
  <si>
    <t>Drukarka Brother MFC-J200</t>
  </si>
  <si>
    <t>Dysk twardy</t>
  </si>
  <si>
    <t>Dysk twardy zewnętrzny</t>
  </si>
  <si>
    <t>1179,1180,1181</t>
  </si>
  <si>
    <t>Komputer Dell OptiPlex 7020SFF I7</t>
  </si>
  <si>
    <t>12,94,110,422,466,470</t>
  </si>
  <si>
    <t>1019,1020,1021</t>
  </si>
  <si>
    <t>Mikrofon ze wzmacniaczem</t>
  </si>
  <si>
    <t>Niszczarka Fellowes</t>
  </si>
  <si>
    <t>Niszczarka HSM X13</t>
  </si>
  <si>
    <t>Niszczarka Rexel</t>
  </si>
  <si>
    <t>Notebook Toshiba</t>
  </si>
  <si>
    <t xml:space="preserve">Organy CTK401 </t>
  </si>
  <si>
    <t>Projektor NOBO</t>
  </si>
  <si>
    <t>Projektor SONY</t>
  </si>
  <si>
    <t>Radiomagnetofon CD AZ1837 Philips</t>
  </si>
  <si>
    <t>14,112,417,464</t>
  </si>
  <si>
    <t>Radioodtwarzacz Grunding</t>
  </si>
  <si>
    <t>628, 691</t>
  </si>
  <si>
    <t>Radioodtwarzacz Boombox</t>
  </si>
  <si>
    <t>11882,1183,1184</t>
  </si>
  <si>
    <t>Zasilacz awaryjny UPS</t>
  </si>
  <si>
    <t>Zestaw komputerowy AIO</t>
  </si>
  <si>
    <t>524,525,523</t>
  </si>
  <si>
    <t>Zestaw Komputerowy Dell</t>
  </si>
  <si>
    <t>Tablica multimedialna QWB-2---BW</t>
  </si>
  <si>
    <t>programy komputerowe i licencje</t>
  </si>
  <si>
    <t>777,842,1089,778,779,780,781,782,783,881,784-792</t>
  </si>
  <si>
    <t>Zamienie/Zgorzała</t>
  </si>
  <si>
    <t>2012-2025</t>
  </si>
  <si>
    <t>Głośnik z mikrofonami BLAUPUNKT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</si>
  <si>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01-01-2026)</t>
    </r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</si>
  <si>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01-01-2026)</t>
    </r>
  </si>
  <si>
    <t>Gminne Przedszkole w Zamieniu</t>
  </si>
  <si>
    <t>ul. Błędna 32, 05-500 Piaseczno</t>
  </si>
  <si>
    <t>013003505</t>
  </si>
  <si>
    <t>85.10.Z</t>
  </si>
  <si>
    <t>działalność edukacyjno-wychowawcza pzedszkolna</t>
  </si>
  <si>
    <t>ul. Błędna 32, 05-500 Piaseczno                                                                                                                                                                                                                                                                                                                                       ul. Cyraneczki 8, 05-500 Zgorzała</t>
  </si>
  <si>
    <t>nie</t>
  </si>
  <si>
    <t>nie dotyczy</t>
  </si>
  <si>
    <t>tak</t>
  </si>
  <si>
    <t>tak, pikniki na zakończenie roku szkolnego, bezpłatne</t>
  </si>
  <si>
    <t>Potwierdzam</t>
  </si>
  <si>
    <t>instalacja fotowoltaniczna na dachu budynku                       ul. Cyraneczki 8, 05-500 Zgorzała</t>
  </si>
  <si>
    <t xml:space="preserve">ograniczniki przeciwprepieciowe, rozdzielnia elektryczna zgodna z wymogami ochrony przeciwprzepięciowej, </t>
  </si>
  <si>
    <t>Oprogramowanie</t>
  </si>
  <si>
    <t>Stacjonarny</t>
  </si>
  <si>
    <t>Przenośny</t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</si>
  <si>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  <r>
      <rPr>
        <sz val="9"/>
        <rFont val="Roboto Light"/>
      </rPr>
      <t xml:space="preserve">   plac zabaw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</si>
</sst>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6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1">
    <xf numFmtId="0" fontId="0" fillId="0" borderId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6" fillId="0" borderId="0"/>
    <xf numFmtId="0" fontId="2" fillId="0" borderId="0"/>
    <xf numFmtId="0" fontId="9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55" fillId="0" borderId="0"/>
    <xf numFmtId="0" fontId="1" fillId="0" borderId="0"/>
    <xf numFmtId="44" fontId="55" fillId="0" borderId="0" applyFont="0" applyFill="0" applyBorder="0" applyAlignment="0" applyProtection="0"/>
  </cellStyleXfs>
  <cellXfs count="245">
    <xf numFmtId="0" fontId="0" fillId="0" borderId="0" xfId="0"/>
    <xf numFmtId="0" fontId="13" fillId="0" borderId="0" xfId="8" applyFont="1"/>
    <xf numFmtId="0" fontId="12" fillId="0" borderId="0" xfId="8" applyFont="1"/>
    <xf numFmtId="0" fontId="13" fillId="0" borderId="0" xfId="8" applyFont="1" applyAlignment="1">
      <alignment horizontal="center"/>
    </xf>
    <xf numFmtId="0" fontId="14" fillId="0" borderId="0" xfId="8" applyFont="1"/>
    <xf numFmtId="0" fontId="15" fillId="0" borderId="0" xfId="8" applyFont="1"/>
    <xf numFmtId="0" fontId="12" fillId="0" borderId="1" xfId="8" applyFont="1" applyBorder="1" applyAlignment="1">
      <alignment horizontal="center" vertical="center" wrapText="1"/>
    </xf>
    <xf numFmtId="0" fontId="12" fillId="0" borderId="0" xfId="8" applyFont="1" applyAlignment="1">
      <alignment vertical="center" wrapText="1"/>
    </xf>
    <xf numFmtId="0" fontId="13" fillId="0" borderId="0" xfId="8" applyFont="1" applyAlignment="1">
      <alignment vertical="center" wrapText="1"/>
    </xf>
    <xf numFmtId="0" fontId="13" fillId="0" borderId="0" xfId="8" applyFont="1" applyAlignment="1">
      <alignment wrapText="1"/>
    </xf>
    <xf numFmtId="0" fontId="13" fillId="0" borderId="0" xfId="8" applyFont="1" applyAlignment="1">
      <alignment horizontal="center" wrapText="1"/>
    </xf>
    <xf numFmtId="0" fontId="19" fillId="0" borderId="0" xfId="8" applyFont="1" applyAlignment="1">
      <alignment horizontal="left" vertical="center" wrapText="1"/>
    </xf>
    <xf numFmtId="0" fontId="12" fillId="0" borderId="0" xfId="8" applyFont="1" applyAlignment="1">
      <alignment horizontal="left" vertical="center" wrapText="1"/>
    </xf>
    <xf numFmtId="0" fontId="12" fillId="0" borderId="0" xfId="8" applyFont="1" applyAlignment="1">
      <alignment horizontal="center" vertical="center" wrapText="1"/>
    </xf>
    <xf numFmtId="0" fontId="12" fillId="0" borderId="0" xfId="8" applyFont="1" applyAlignment="1">
      <alignment horizontal="center" wrapText="1"/>
    </xf>
    <xf numFmtId="0" fontId="13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/>
    </xf>
    <xf numFmtId="0" fontId="12" fillId="2" borderId="1" xfId="8" applyFont="1" applyFill="1" applyBorder="1" applyAlignment="1">
      <alignment horizontal="center" vertical="center" wrapText="1"/>
    </xf>
    <xf numFmtId="0" fontId="12" fillId="2" borderId="1" xfId="8" applyFont="1" applyFill="1" applyBorder="1" applyAlignment="1">
      <alignment horizontal="center" vertical="center"/>
    </xf>
    <xf numFmtId="0" fontId="18" fillId="0" borderId="0" xfId="8" applyFont="1" applyAlignment="1">
      <alignment vertical="center"/>
    </xf>
    <xf numFmtId="0" fontId="13" fillId="0" borderId="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top" wrapText="1"/>
    </xf>
    <xf numFmtId="0" fontId="13" fillId="0" borderId="0" xfId="8" applyFont="1" applyAlignment="1">
      <alignment vertical="top"/>
    </xf>
    <xf numFmtId="0" fontId="12" fillId="0" borderId="0" xfId="8" applyFont="1" applyAlignment="1">
      <alignment horizontal="center"/>
    </xf>
    <xf numFmtId="0" fontId="22" fillId="0" borderId="0" xfId="8" applyFont="1"/>
    <xf numFmtId="0" fontId="18" fillId="0" borderId="0" xfId="8" applyFont="1"/>
    <xf numFmtId="0" fontId="23" fillId="0" borderId="0" xfId="8" applyFont="1"/>
    <xf numFmtId="0" fontId="24" fillId="0" borderId="0" xfId="0" applyFont="1"/>
    <xf numFmtId="0" fontId="25" fillId="0" borderId="0" xfId="1" applyFont="1" applyAlignment="1">
      <alignment vertical="center"/>
    </xf>
    <xf numFmtId="0" fontId="12" fillId="0" borderId="0" xfId="8" applyFont="1" applyAlignment="1">
      <alignment horizontal="left"/>
    </xf>
    <xf numFmtId="0" fontId="26" fillId="0" borderId="0" xfId="8" applyFont="1"/>
    <xf numFmtId="0" fontId="27" fillId="0" borderId="0" xfId="8" applyFont="1"/>
    <xf numFmtId="0" fontId="27" fillId="0" borderId="0" xfId="8" applyFont="1" applyAlignment="1">
      <alignment horizontal="center"/>
    </xf>
    <xf numFmtId="0" fontId="28" fillId="0" borderId="0" xfId="8" applyFo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horizontal="center"/>
    </xf>
    <xf numFmtId="0" fontId="12" fillId="7" borderId="1" xfId="8" applyFont="1" applyFill="1" applyBorder="1" applyAlignment="1">
      <alignment horizontal="center" vertical="center" wrapText="1"/>
    </xf>
    <xf numFmtId="0" fontId="12" fillId="7" borderId="1" xfId="8" applyFont="1" applyFill="1" applyBorder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4" fontId="13" fillId="7" borderId="1" xfId="14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/>
    <xf numFmtId="0" fontId="36" fillId="0" borderId="0" xfId="0" applyFont="1" applyAlignment="1">
      <alignment vertical="center"/>
    </xf>
    <xf numFmtId="0" fontId="32" fillId="0" borderId="0" xfId="0" applyFont="1"/>
    <xf numFmtId="0" fontId="36" fillId="0" borderId="0" xfId="0" applyFont="1"/>
    <xf numFmtId="0" fontId="38" fillId="0" borderId="0" xfId="0" applyFont="1"/>
    <xf numFmtId="165" fontId="4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6" fillId="4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6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4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/>
    <xf numFmtId="0" fontId="13" fillId="0" borderId="0" xfId="0" applyFont="1"/>
    <xf numFmtId="166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165" fontId="40" fillId="0" borderId="0" xfId="0" applyNumberFormat="1" applyFont="1" applyAlignment="1">
      <alignment horizontal="center"/>
    </xf>
    <xf numFmtId="166" fontId="45" fillId="0" borderId="0" xfId="0" applyNumberFormat="1" applyFont="1" applyAlignment="1">
      <alignment horizontal="right"/>
    </xf>
    <xf numFmtId="0" fontId="45" fillId="0" borderId="0" xfId="0" applyFont="1" applyAlignment="1">
      <alignment horizontal="center"/>
    </xf>
    <xf numFmtId="0" fontId="45" fillId="0" borderId="0" xfId="0" applyFont="1"/>
    <xf numFmtId="166" fontId="32" fillId="0" borderId="0" xfId="0" applyNumberFormat="1" applyFont="1" applyAlignment="1">
      <alignment horizontal="right"/>
    </xf>
    <xf numFmtId="0" fontId="32" fillId="0" borderId="0" xfId="0" applyFont="1" applyAlignment="1">
      <alignment horizontal="center"/>
    </xf>
    <xf numFmtId="166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center"/>
    </xf>
    <xf numFmtId="165" fontId="46" fillId="0" borderId="0" xfId="0" applyNumberFormat="1" applyFont="1" applyAlignment="1">
      <alignment horizontal="center"/>
    </xf>
    <xf numFmtId="0" fontId="43" fillId="0" borderId="0" xfId="0" applyFont="1"/>
    <xf numFmtId="166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32" fillId="4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165" fontId="13" fillId="7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left" vertical="center" wrapText="1"/>
    </xf>
    <xf numFmtId="44" fontId="13" fillId="4" borderId="1" xfId="1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44" fontId="13" fillId="5" borderId="1" xfId="11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44" fontId="13" fillId="4" borderId="1" xfId="14" applyFont="1" applyFill="1" applyBorder="1" applyAlignment="1">
      <alignment vertical="center" wrapText="1"/>
    </xf>
    <xf numFmtId="44" fontId="13" fillId="5" borderId="1" xfId="14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left" vertical="center" wrapText="1"/>
    </xf>
    <xf numFmtId="167" fontId="13" fillId="4" borderId="1" xfId="0" applyNumberFormat="1" applyFont="1" applyFill="1" applyBorder="1" applyAlignment="1">
      <alignment vertical="center" wrapText="1"/>
    </xf>
    <xf numFmtId="0" fontId="13" fillId="4" borderId="10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left" vertical="center" wrapText="1"/>
    </xf>
    <xf numFmtId="0" fontId="41" fillId="4" borderId="10" xfId="0" applyFont="1" applyFill="1" applyBorder="1" applyAlignment="1">
      <alignment horizontal="center" vertical="center" wrapText="1"/>
    </xf>
    <xf numFmtId="0" fontId="44" fillId="4" borderId="11" xfId="0" applyFont="1" applyFill="1" applyBorder="1" applyAlignment="1">
      <alignment horizontal="center" vertical="center"/>
    </xf>
    <xf numFmtId="0" fontId="44" fillId="4" borderId="11" xfId="9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vertical="center" wrapText="1"/>
    </xf>
    <xf numFmtId="0" fontId="44" fillId="4" borderId="12" xfId="0" applyFont="1" applyFill="1" applyBorder="1" applyAlignment="1">
      <alignment horizontal="center" vertical="center"/>
    </xf>
    <xf numFmtId="0" fontId="44" fillId="4" borderId="12" xfId="9" applyFont="1" applyFill="1" applyBorder="1" applyAlignment="1">
      <alignment horizontal="left" vertical="center" wrapText="1"/>
    </xf>
    <xf numFmtId="0" fontId="44" fillId="4" borderId="12" xfId="0" applyFont="1" applyFill="1" applyBorder="1" applyAlignment="1">
      <alignment vertical="center" wrapText="1"/>
    </xf>
    <xf numFmtId="0" fontId="45" fillId="4" borderId="1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13" fillId="4" borderId="1" xfId="9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164" fontId="13" fillId="7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44" fontId="13" fillId="4" borderId="1" xfId="0" applyNumberFormat="1" applyFont="1" applyFill="1" applyBorder="1" applyAlignment="1">
      <alignment horizontal="left" vertical="center" wrapText="1"/>
    </xf>
    <xf numFmtId="44" fontId="13" fillId="4" borderId="10" xfId="0" applyNumberFormat="1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vertical="center" wrapText="1"/>
    </xf>
    <xf numFmtId="44" fontId="51" fillId="4" borderId="11" xfId="0" applyNumberFormat="1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44" fillId="0" borderId="11" xfId="0" applyFont="1" applyBorder="1" applyAlignment="1">
      <alignment horizontal="right" vertical="center" wrapText="1"/>
    </xf>
    <xf numFmtId="0" fontId="44" fillId="0" borderId="12" xfId="0" applyFont="1" applyBorder="1" applyAlignment="1">
      <alignment horizontal="right" vertical="center" wrapText="1"/>
    </xf>
    <xf numFmtId="44" fontId="51" fillId="4" borderId="12" xfId="0" applyNumberFormat="1" applyFont="1" applyFill="1" applyBorder="1" applyAlignment="1">
      <alignment horizontal="left" vertical="center" wrapText="1"/>
    </xf>
    <xf numFmtId="0" fontId="44" fillId="4" borderId="12" xfId="0" applyFont="1" applyFill="1" applyBorder="1" applyAlignment="1">
      <alignment horizontal="center" vertical="center" wrapText="1"/>
    </xf>
    <xf numFmtId="44" fontId="35" fillId="4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4" fontId="13" fillId="7" borderId="1" xfId="0" applyNumberFormat="1" applyFont="1" applyFill="1" applyBorder="1" applyAlignment="1">
      <alignment horizontal="left" vertical="center" wrapText="1"/>
    </xf>
    <xf numFmtId="44" fontId="13" fillId="7" borderId="2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64" fontId="13" fillId="0" borderId="0" xfId="0" applyNumberFormat="1" applyFont="1" applyAlignment="1">
      <alignment horizontal="right" vertical="center" wrapText="1"/>
    </xf>
    <xf numFmtId="164" fontId="13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165" fontId="13" fillId="0" borderId="0" xfId="0" applyNumberFormat="1" applyFont="1" applyAlignment="1">
      <alignment vertical="center" wrapText="1"/>
    </xf>
    <xf numFmtId="165" fontId="13" fillId="4" borderId="0" xfId="0" applyNumberFormat="1" applyFont="1" applyFill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44" fontId="13" fillId="4" borderId="1" xfId="0" applyNumberFormat="1" applyFont="1" applyFill="1" applyBorder="1" applyAlignment="1">
      <alignment horizontal="right" vertical="center" wrapText="1"/>
    </xf>
    <xf numFmtId="44" fontId="13" fillId="7" borderId="1" xfId="0" applyNumberFormat="1" applyFont="1" applyFill="1" applyBorder="1" applyAlignment="1">
      <alignment horizontal="right" vertical="center" wrapText="1"/>
    </xf>
    <xf numFmtId="44" fontId="13" fillId="7" borderId="2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 wrapText="1"/>
    </xf>
    <xf numFmtId="0" fontId="49" fillId="0" borderId="0" xfId="0" applyFont="1" applyAlignment="1">
      <alignment vertical="center"/>
    </xf>
    <xf numFmtId="44" fontId="13" fillId="4" borderId="1" xfId="0" applyNumberFormat="1" applyFont="1" applyFill="1" applyBorder="1" applyAlignment="1">
      <alignment horizontal="right" vertical="center"/>
    </xf>
    <xf numFmtId="4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4" borderId="1" xfId="27" applyFont="1" applyFill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top" wrapText="1"/>
    </xf>
    <xf numFmtId="167" fontId="13" fillId="0" borderId="1" xfId="0" applyNumberFormat="1" applyFont="1" applyBorder="1" applyAlignment="1">
      <alignment vertical="center" wrapText="1"/>
    </xf>
    <xf numFmtId="0" fontId="41" fillId="0" borderId="10" xfId="0" applyFont="1" applyBorder="1" applyAlignment="1">
      <alignment horizontal="center" vertical="center" wrapText="1"/>
    </xf>
    <xf numFmtId="0" fontId="44" fillId="0" borderId="12" xfId="0" applyFont="1" applyBorder="1" applyAlignment="1">
      <alignment vertical="center" wrapText="1"/>
    </xf>
    <xf numFmtId="0" fontId="45" fillId="0" borderId="1" xfId="0" applyFont="1" applyBorder="1" applyAlignment="1">
      <alignment horizontal="center" vertical="center" wrapText="1"/>
    </xf>
    <xf numFmtId="44" fontId="55" fillId="0" borderId="1" xfId="30" applyFont="1" applyFill="1" applyBorder="1" applyAlignment="1">
      <alignment wrapText="1"/>
    </xf>
    <xf numFmtId="44" fontId="13" fillId="0" borderId="10" xfId="0" applyNumberFormat="1" applyFont="1" applyBorder="1" applyAlignment="1">
      <alignment horizontal="left" vertical="center" wrapText="1"/>
    </xf>
    <xf numFmtId="44" fontId="44" fillId="0" borderId="11" xfId="0" applyNumberFormat="1" applyFont="1" applyBorder="1" applyAlignment="1">
      <alignment horizontal="left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44" fontId="44" fillId="0" borderId="12" xfId="0" applyNumberFormat="1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right" vertical="center" wrapText="1"/>
    </xf>
    <xf numFmtId="0" fontId="13" fillId="0" borderId="1" xfId="27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40" fillId="0" borderId="1" xfId="0" applyFont="1" applyBorder="1" applyAlignment="1">
      <alignment vertical="center" wrapText="1"/>
    </xf>
    <xf numFmtId="44" fontId="13" fillId="0" borderId="1" xfId="11" applyFont="1" applyFill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44" fontId="13" fillId="0" borderId="1" xfId="0" applyNumberFormat="1" applyFont="1" applyBorder="1" applyAlignment="1">
      <alignment horizontal="right" vertical="center"/>
    </xf>
    <xf numFmtId="0" fontId="12" fillId="7" borderId="5" xfId="8" applyFont="1" applyFill="1" applyBorder="1" applyAlignment="1">
      <alignment horizontal="center" vertical="center"/>
    </xf>
    <xf numFmtId="0" fontId="12" fillId="7" borderId="6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 vertical="center"/>
    </xf>
    <xf numFmtId="0" fontId="18" fillId="0" borderId="5" xfId="8" applyFont="1" applyBorder="1" applyAlignment="1">
      <alignment vertical="top" wrapText="1"/>
    </xf>
    <xf numFmtId="0" fontId="18" fillId="0" borderId="6" xfId="8" applyFont="1" applyBorder="1" applyAlignment="1">
      <alignment vertical="top" wrapText="1"/>
    </xf>
    <xf numFmtId="0" fontId="18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center" vertical="top" wrapText="1"/>
    </xf>
    <xf numFmtId="0" fontId="13" fillId="0" borderId="4" xfId="8" applyFont="1" applyBorder="1" applyAlignment="1">
      <alignment horizontal="center" vertical="top" wrapText="1"/>
    </xf>
    <xf numFmtId="0" fontId="13" fillId="0" borderId="5" xfId="8" applyFont="1" applyBorder="1" applyAlignment="1">
      <alignment vertical="top" wrapText="1"/>
    </xf>
    <xf numFmtId="0" fontId="13" fillId="0" borderId="6" xfId="8" applyFont="1" applyBorder="1" applyAlignment="1">
      <alignment vertical="top" wrapText="1"/>
    </xf>
    <xf numFmtId="0" fontId="13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left" vertical="top" wrapText="1"/>
    </xf>
    <xf numFmtId="0" fontId="13" fillId="0" borderId="6" xfId="8" applyFont="1" applyBorder="1" applyAlignment="1">
      <alignment horizontal="left" vertical="top" wrapText="1"/>
    </xf>
    <xf numFmtId="0" fontId="13" fillId="0" borderId="4" xfId="8" applyFont="1" applyBorder="1" applyAlignment="1">
      <alignment horizontal="left" vertical="top" wrapText="1"/>
    </xf>
    <xf numFmtId="0" fontId="12" fillId="7" borderId="5" xfId="8" applyFont="1" applyFill="1" applyBorder="1" applyAlignment="1">
      <alignment horizontal="center" vertical="center" wrapText="1"/>
    </xf>
    <xf numFmtId="0" fontId="12" fillId="7" borderId="6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left" vertical="center" wrapText="1"/>
    </xf>
    <xf numFmtId="0" fontId="13" fillId="0" borderId="6" xfId="8" applyFont="1" applyBorder="1" applyAlignment="1">
      <alignment horizontal="left" vertical="center" wrapText="1"/>
    </xf>
    <xf numFmtId="0" fontId="13" fillId="0" borderId="4" xfId="8" applyFont="1" applyBorder="1" applyAlignment="1">
      <alignment horizontal="left" vertical="center" wrapText="1"/>
    </xf>
    <xf numFmtId="0" fontId="19" fillId="0" borderId="0" xfId="8" applyFont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3" fillId="2" borderId="5" xfId="8" applyFont="1" applyFill="1" applyBorder="1" applyAlignment="1">
      <alignment horizontal="left" vertical="center" wrapText="1"/>
    </xf>
    <xf numFmtId="0" fontId="13" fillId="2" borderId="6" xfId="8" applyFont="1" applyFill="1" applyBorder="1" applyAlignment="1">
      <alignment horizontal="left" vertical="center" wrapText="1"/>
    </xf>
    <xf numFmtId="0" fontId="13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center" vertical="center" wrapText="1"/>
    </xf>
    <xf numFmtId="0" fontId="12" fillId="2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2" fillId="3" borderId="5" xfId="8" applyFont="1" applyFill="1" applyBorder="1" applyAlignment="1">
      <alignment horizontal="center" vertical="center" wrapText="1"/>
    </xf>
    <xf numFmtId="0" fontId="12" fillId="3" borderId="6" xfId="8" applyFont="1" applyFill="1" applyBorder="1" applyAlignment="1">
      <alignment horizontal="center" vertical="center" wrapText="1"/>
    </xf>
    <xf numFmtId="0" fontId="12" fillId="3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center" vertical="center" wrapText="1"/>
    </xf>
    <xf numFmtId="0" fontId="13" fillId="0" borderId="4" xfId="8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48" fillId="5" borderId="1" xfId="0" applyFont="1" applyFill="1" applyBorder="1" applyAlignment="1">
      <alignment horizontal="center" vertical="center" wrapText="1"/>
    </xf>
    <xf numFmtId="0" fontId="47" fillId="7" borderId="1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right" vertical="center"/>
    </xf>
    <xf numFmtId="0" fontId="13" fillId="7" borderId="9" xfId="0" applyFont="1" applyFill="1" applyBorder="1" applyAlignment="1">
      <alignment horizontal="right" vertical="center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47" fillId="7" borderId="1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43" fillId="6" borderId="5" xfId="0" applyFont="1" applyFill="1" applyBorder="1" applyAlignment="1">
      <alignment horizontal="center" vertical="center"/>
    </xf>
    <xf numFmtId="0" fontId="43" fillId="6" borderId="4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13" fillId="7" borderId="1" xfId="0" applyFont="1" applyFill="1" applyBorder="1" applyAlignment="1">
      <alignment horizontal="right" vertical="center"/>
    </xf>
    <xf numFmtId="0" fontId="13" fillId="7" borderId="5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53" fillId="5" borderId="5" xfId="0" applyFont="1" applyFill="1" applyBorder="1" applyAlignment="1">
      <alignment horizontal="center" vertical="center" wrapText="1"/>
    </xf>
    <xf numFmtId="0" fontId="53" fillId="5" borderId="6" xfId="0" applyFont="1" applyFill="1" applyBorder="1" applyAlignment="1">
      <alignment horizontal="center" vertical="center" wrapText="1"/>
    </xf>
    <xf numFmtId="0" fontId="53" fillId="5" borderId="4" xfId="0" applyFont="1" applyFill="1" applyBorder="1" applyAlignment="1">
      <alignment horizontal="center" vertical="center" wrapText="1"/>
    </xf>
  </cellXfs>
  <cellStyles count="31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3 4" xfId="29" xr:uid="{F1B3585F-4167-4288-A603-5F3A4E693F0D}"/>
    <cellStyle name="Normalny 4" xfId="9" xr:uid="{00000000-0005-0000-0000-000009000000}"/>
    <cellStyle name="Normalny 5" xfId="28" xr:uid="{1B7B251E-8A40-45AD-939A-E275BE39CEDD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  <cellStyle name="Walutowy 8" xfId="30" xr:uid="{9C181E81-74FB-4B20-B740-E041455578A7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zoomScale="90" zoomScaleNormal="90" workbookViewId="0">
      <selection activeCell="R17" sqref="R17"/>
    </sheetView>
  </sheetViews>
  <sheetFormatPr defaultColWidth="9.21875" defaultRowHeight="12" x14ac:dyDescent="0.25"/>
  <cols>
    <col min="1" max="1" width="2.77734375" style="1" customWidth="1"/>
    <col min="2" max="2" width="17.44140625" style="1" customWidth="1"/>
    <col min="3" max="3" width="8.44140625" style="1" customWidth="1"/>
    <col min="4" max="6" width="9.21875" style="1"/>
    <col min="7" max="7" width="18" style="1" customWidth="1"/>
    <col min="8" max="8" width="13" style="1" customWidth="1"/>
    <col min="9" max="9" width="14.44140625" style="1" customWidth="1"/>
    <col min="10" max="10" width="20.77734375" style="1" customWidth="1"/>
    <col min="11" max="12" width="9.21875" style="1"/>
    <col min="13" max="13" width="26.5546875" style="1" customWidth="1"/>
    <col min="14" max="14" width="9.21875" style="3"/>
    <col min="15" max="15" width="12.77734375" style="3" customWidth="1"/>
    <col min="16" max="16384" width="9.218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76" t="s">
        <v>2</v>
      </c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8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90" t="s">
        <v>17</v>
      </c>
      <c r="E27" s="191"/>
      <c r="F27" s="191"/>
      <c r="G27" s="192"/>
      <c r="H27" s="190" t="s">
        <v>18</v>
      </c>
      <c r="I27" s="191"/>
      <c r="J27" s="192"/>
      <c r="K27" s="190" t="s">
        <v>19</v>
      </c>
      <c r="L27" s="191"/>
      <c r="M27" s="192"/>
      <c r="N27" s="190" t="s">
        <v>20</v>
      </c>
      <c r="O27" s="192"/>
    </row>
    <row r="28" spans="2:15" ht="171" customHeight="1" x14ac:dyDescent="0.25">
      <c r="B28" s="38" t="s">
        <v>21</v>
      </c>
      <c r="C28" s="6" t="s">
        <v>22</v>
      </c>
      <c r="D28" s="193" t="s">
        <v>23</v>
      </c>
      <c r="E28" s="194"/>
      <c r="F28" s="194"/>
      <c r="G28" s="195"/>
      <c r="H28" s="187" t="s">
        <v>24</v>
      </c>
      <c r="I28" s="188"/>
      <c r="J28" s="189"/>
      <c r="K28" s="187" t="s">
        <v>25</v>
      </c>
      <c r="L28" s="188"/>
      <c r="M28" s="189"/>
      <c r="N28" s="182" t="s">
        <v>26</v>
      </c>
      <c r="O28" s="183"/>
    </row>
    <row r="29" spans="2:15" ht="184.5" customHeight="1" x14ac:dyDescent="0.25">
      <c r="B29" s="38" t="s">
        <v>27</v>
      </c>
      <c r="C29" s="6" t="s">
        <v>28</v>
      </c>
      <c r="D29" s="184" t="s">
        <v>29</v>
      </c>
      <c r="E29" s="185"/>
      <c r="F29" s="185"/>
      <c r="G29" s="186"/>
      <c r="H29" s="187" t="s">
        <v>30</v>
      </c>
      <c r="I29" s="188"/>
      <c r="J29" s="189"/>
      <c r="K29" s="184"/>
      <c r="L29" s="185"/>
      <c r="M29" s="186"/>
      <c r="N29" s="182" t="s">
        <v>31</v>
      </c>
      <c r="O29" s="183"/>
    </row>
    <row r="30" spans="2:15" ht="114" customHeight="1" x14ac:dyDescent="0.25">
      <c r="B30" s="38" t="s">
        <v>32</v>
      </c>
      <c r="C30" s="6" t="s">
        <v>33</v>
      </c>
      <c r="D30" s="184" t="s">
        <v>34</v>
      </c>
      <c r="E30" s="185"/>
      <c r="F30" s="185"/>
      <c r="G30" s="186"/>
      <c r="H30" s="184" t="s">
        <v>35</v>
      </c>
      <c r="I30" s="185"/>
      <c r="J30" s="186"/>
      <c r="K30" s="184" t="s">
        <v>36</v>
      </c>
      <c r="L30" s="185"/>
      <c r="M30" s="186"/>
      <c r="N30" s="182" t="s">
        <v>26</v>
      </c>
      <c r="O30" s="183"/>
    </row>
    <row r="31" spans="2:15" ht="54.75" customHeight="1" x14ac:dyDescent="0.25">
      <c r="B31" s="38" t="s">
        <v>37</v>
      </c>
      <c r="C31" s="6" t="s">
        <v>38</v>
      </c>
      <c r="D31" s="184" t="s">
        <v>39</v>
      </c>
      <c r="E31" s="185"/>
      <c r="F31" s="185"/>
      <c r="G31" s="186"/>
      <c r="H31" s="184" t="s">
        <v>40</v>
      </c>
      <c r="I31" s="185"/>
      <c r="J31" s="186"/>
      <c r="K31" s="179"/>
      <c r="L31" s="180"/>
      <c r="M31" s="181"/>
      <c r="N31" s="182" t="s">
        <v>41</v>
      </c>
      <c r="O31" s="183"/>
    </row>
    <row r="32" spans="2:15" ht="40.5" customHeight="1" x14ac:dyDescent="0.25">
      <c r="B32" s="38" t="s">
        <v>42</v>
      </c>
      <c r="C32" s="6" t="s">
        <v>43</v>
      </c>
      <c r="D32" s="184" t="s">
        <v>44</v>
      </c>
      <c r="E32" s="185"/>
      <c r="F32" s="185"/>
      <c r="G32" s="186"/>
      <c r="H32" s="184" t="s">
        <v>45</v>
      </c>
      <c r="I32" s="185"/>
      <c r="J32" s="186"/>
      <c r="K32" s="179"/>
      <c r="L32" s="180"/>
      <c r="M32" s="181"/>
      <c r="N32" s="182" t="s">
        <v>46</v>
      </c>
      <c r="O32" s="183"/>
    </row>
    <row r="33" spans="2:15" ht="52.5" customHeight="1" x14ac:dyDescent="0.25">
      <c r="B33" s="38" t="s">
        <v>47</v>
      </c>
      <c r="C33" s="6" t="s">
        <v>48</v>
      </c>
      <c r="D33" s="184" t="s">
        <v>49</v>
      </c>
      <c r="E33" s="185"/>
      <c r="F33" s="185"/>
      <c r="G33" s="186"/>
      <c r="H33" s="184" t="s">
        <v>50</v>
      </c>
      <c r="I33" s="185"/>
      <c r="J33" s="186"/>
      <c r="K33" s="179"/>
      <c r="L33" s="180"/>
      <c r="M33" s="181"/>
      <c r="N33" s="182" t="s">
        <v>51</v>
      </c>
      <c r="O33" s="183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96" t="s">
        <v>52</v>
      </c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</row>
    <row r="36" spans="2:15" ht="48.75" customHeight="1" x14ac:dyDescent="0.25">
      <c r="B36" s="196" t="s">
        <v>53</v>
      </c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90" t="s">
        <v>55</v>
      </c>
      <c r="C41" s="192"/>
      <c r="D41" s="190" t="s">
        <v>56</v>
      </c>
      <c r="E41" s="191"/>
      <c r="F41" s="191"/>
      <c r="G41" s="191"/>
      <c r="H41" s="191"/>
      <c r="I41" s="191"/>
      <c r="J41" s="191"/>
      <c r="K41" s="191"/>
      <c r="L41" s="192"/>
      <c r="M41" s="37" t="s">
        <v>57</v>
      </c>
      <c r="N41" s="190" t="s">
        <v>58</v>
      </c>
      <c r="O41" s="192"/>
    </row>
    <row r="42" spans="2:15" ht="27" customHeight="1" x14ac:dyDescent="0.25">
      <c r="B42" s="190" t="s">
        <v>59</v>
      </c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2"/>
    </row>
    <row r="43" spans="2:15" ht="86.25" customHeight="1" x14ac:dyDescent="0.25">
      <c r="B43" s="197" t="s">
        <v>60</v>
      </c>
      <c r="C43" s="198"/>
      <c r="D43" s="199" t="s">
        <v>61</v>
      </c>
      <c r="E43" s="200"/>
      <c r="F43" s="200"/>
      <c r="G43" s="200"/>
      <c r="H43" s="200"/>
      <c r="I43" s="200"/>
      <c r="J43" s="200"/>
      <c r="K43" s="200"/>
      <c r="L43" s="201"/>
      <c r="M43" s="17" t="s">
        <v>62</v>
      </c>
      <c r="N43" s="202" t="s">
        <v>22</v>
      </c>
      <c r="O43" s="203"/>
    </row>
    <row r="44" spans="2:15" ht="77.25" customHeight="1" x14ac:dyDescent="0.25">
      <c r="B44" s="197" t="s">
        <v>63</v>
      </c>
      <c r="C44" s="198"/>
      <c r="D44" s="199" t="s">
        <v>64</v>
      </c>
      <c r="E44" s="200"/>
      <c r="F44" s="200"/>
      <c r="G44" s="200"/>
      <c r="H44" s="200"/>
      <c r="I44" s="200"/>
      <c r="J44" s="200"/>
      <c r="K44" s="200"/>
      <c r="L44" s="201"/>
      <c r="M44" s="17" t="s">
        <v>65</v>
      </c>
      <c r="N44" s="202" t="s">
        <v>28</v>
      </c>
      <c r="O44" s="203"/>
    </row>
    <row r="45" spans="2:15" ht="45" customHeight="1" x14ac:dyDescent="0.25">
      <c r="B45" s="197" t="s">
        <v>66</v>
      </c>
      <c r="C45" s="198"/>
      <c r="D45" s="199" t="s">
        <v>67</v>
      </c>
      <c r="E45" s="200"/>
      <c r="F45" s="200"/>
      <c r="G45" s="200"/>
      <c r="H45" s="200"/>
      <c r="I45" s="200"/>
      <c r="J45" s="200"/>
      <c r="K45" s="200"/>
      <c r="L45" s="201"/>
      <c r="M45" s="18" t="s">
        <v>68</v>
      </c>
      <c r="N45" s="202" t="s">
        <v>68</v>
      </c>
      <c r="O45" s="203"/>
    </row>
    <row r="46" spans="2:15" ht="52.5" customHeight="1" x14ac:dyDescent="0.25">
      <c r="B46" s="197" t="s">
        <v>69</v>
      </c>
      <c r="C46" s="198"/>
      <c r="D46" s="199" t="s">
        <v>70</v>
      </c>
      <c r="E46" s="200"/>
      <c r="F46" s="200"/>
      <c r="G46" s="200"/>
      <c r="H46" s="200"/>
      <c r="I46" s="200"/>
      <c r="J46" s="200"/>
      <c r="K46" s="200"/>
      <c r="L46" s="201"/>
      <c r="M46" s="18" t="s">
        <v>38</v>
      </c>
      <c r="N46" s="202" t="s">
        <v>38</v>
      </c>
      <c r="O46" s="203"/>
    </row>
    <row r="47" spans="2:15" ht="68.25" customHeight="1" x14ac:dyDescent="0.25">
      <c r="B47" s="197" t="s">
        <v>71</v>
      </c>
      <c r="C47" s="198"/>
      <c r="D47" s="199" t="s">
        <v>72</v>
      </c>
      <c r="E47" s="200"/>
      <c r="F47" s="200"/>
      <c r="G47" s="200"/>
      <c r="H47" s="200"/>
      <c r="I47" s="200"/>
      <c r="J47" s="200"/>
      <c r="K47" s="200"/>
      <c r="L47" s="201"/>
      <c r="M47" s="17" t="s">
        <v>73</v>
      </c>
      <c r="N47" s="202" t="s">
        <v>22</v>
      </c>
      <c r="O47" s="203"/>
    </row>
    <row r="48" spans="2:15" s="19" customFormat="1" ht="91.5" customHeight="1" x14ac:dyDescent="0.25">
      <c r="B48" s="197" t="s">
        <v>74</v>
      </c>
      <c r="C48" s="198"/>
      <c r="D48" s="199" t="s">
        <v>75</v>
      </c>
      <c r="E48" s="200"/>
      <c r="F48" s="200"/>
      <c r="G48" s="200"/>
      <c r="H48" s="200"/>
      <c r="I48" s="200"/>
      <c r="J48" s="200"/>
      <c r="K48" s="200"/>
      <c r="L48" s="201"/>
      <c r="M48" s="18" t="s">
        <v>43</v>
      </c>
      <c r="N48" s="202" t="s">
        <v>43</v>
      </c>
      <c r="O48" s="203"/>
    </row>
    <row r="49" spans="2:15" ht="60" customHeight="1" x14ac:dyDescent="0.25">
      <c r="B49" s="197" t="s">
        <v>76</v>
      </c>
      <c r="C49" s="198"/>
      <c r="D49" s="199" t="s">
        <v>77</v>
      </c>
      <c r="E49" s="200"/>
      <c r="F49" s="200"/>
      <c r="G49" s="200"/>
      <c r="H49" s="200"/>
      <c r="I49" s="200"/>
      <c r="J49" s="200"/>
      <c r="K49" s="200"/>
      <c r="L49" s="201"/>
      <c r="M49" s="17" t="s">
        <v>33</v>
      </c>
      <c r="N49" s="202" t="s">
        <v>33</v>
      </c>
      <c r="O49" s="203"/>
    </row>
    <row r="50" spans="2:15" ht="62.25" customHeight="1" x14ac:dyDescent="0.25">
      <c r="B50" s="197" t="s">
        <v>78</v>
      </c>
      <c r="C50" s="198"/>
      <c r="D50" s="199" t="s">
        <v>79</v>
      </c>
      <c r="E50" s="200"/>
      <c r="F50" s="200"/>
      <c r="G50" s="200"/>
      <c r="H50" s="200"/>
      <c r="I50" s="200"/>
      <c r="J50" s="200"/>
      <c r="K50" s="200"/>
      <c r="L50" s="201"/>
      <c r="M50" s="17" t="s">
        <v>80</v>
      </c>
      <c r="N50" s="202" t="s">
        <v>80</v>
      </c>
      <c r="O50" s="203"/>
    </row>
    <row r="51" spans="2:15" ht="90.75" customHeight="1" x14ac:dyDescent="0.25">
      <c r="B51" s="197" t="s">
        <v>81</v>
      </c>
      <c r="C51" s="198"/>
      <c r="D51" s="199" t="s">
        <v>82</v>
      </c>
      <c r="E51" s="200"/>
      <c r="F51" s="200"/>
      <c r="G51" s="200"/>
      <c r="H51" s="200"/>
      <c r="I51" s="200"/>
      <c r="J51" s="200"/>
      <c r="K51" s="200"/>
      <c r="L51" s="201"/>
      <c r="M51" s="17" t="s">
        <v>83</v>
      </c>
      <c r="N51" s="202" t="s">
        <v>84</v>
      </c>
      <c r="O51" s="203"/>
    </row>
    <row r="52" spans="2:15" ht="28.5" customHeight="1" x14ac:dyDescent="0.25">
      <c r="B52" s="206" t="s">
        <v>85</v>
      </c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8"/>
    </row>
    <row r="53" spans="2:15" ht="74.25" customHeight="1" x14ac:dyDescent="0.25">
      <c r="B53" s="204" t="s">
        <v>86</v>
      </c>
      <c r="C53" s="205"/>
      <c r="D53" s="187" t="s">
        <v>87</v>
      </c>
      <c r="E53" s="188"/>
      <c r="F53" s="188"/>
      <c r="G53" s="188"/>
      <c r="H53" s="188"/>
      <c r="I53" s="188"/>
      <c r="J53" s="188"/>
      <c r="K53" s="188"/>
      <c r="L53" s="189"/>
      <c r="M53" s="20" t="s">
        <v>88</v>
      </c>
      <c r="N53" s="209" t="s">
        <v>89</v>
      </c>
      <c r="O53" s="210"/>
    </row>
    <row r="54" spans="2:15" s="22" customFormat="1" ht="81.75" customHeight="1" x14ac:dyDescent="0.25">
      <c r="B54" s="204" t="s">
        <v>90</v>
      </c>
      <c r="C54" s="205"/>
      <c r="D54" s="187" t="s">
        <v>91</v>
      </c>
      <c r="E54" s="188"/>
      <c r="F54" s="188"/>
      <c r="G54" s="188"/>
      <c r="H54" s="188"/>
      <c r="I54" s="188"/>
      <c r="J54" s="188"/>
      <c r="K54" s="188"/>
      <c r="L54" s="189"/>
      <c r="M54" s="21" t="s">
        <v>88</v>
      </c>
      <c r="N54" s="182" t="s">
        <v>89</v>
      </c>
      <c r="O54" s="183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31496062992125984" right="0.31496062992125984" top="0.74803149606299213" bottom="0.15748031496062992" header="0.31496062992125984" footer="0.31496062992125984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59" zoomScale="85" zoomScaleNormal="85" workbookViewId="0">
      <selection activeCell="E1" sqref="E1:E1048576"/>
    </sheetView>
  </sheetViews>
  <sheetFormatPr defaultColWidth="9.21875" defaultRowHeight="12" x14ac:dyDescent="0.25"/>
  <cols>
    <col min="1" max="1" width="3.77734375" style="43" customWidth="1"/>
    <col min="2" max="2" width="5.44140625" style="42" customWidth="1"/>
    <col min="3" max="3" width="67.77734375" style="43" customWidth="1"/>
    <col min="4" max="4" width="41" style="43" hidden="1" customWidth="1"/>
    <col min="5" max="5" width="41" style="43" customWidth="1"/>
    <col min="6" max="16384" width="9.21875" style="43"/>
  </cols>
  <sheetData>
    <row r="1" spans="2:5" ht="66.75" customHeight="1" x14ac:dyDescent="0.25">
      <c r="B1" s="211" t="s">
        <v>108</v>
      </c>
      <c r="C1" s="212"/>
      <c r="D1" s="212"/>
    </row>
    <row r="2" spans="2:5" ht="51.6" customHeight="1" x14ac:dyDescent="0.25"/>
    <row r="4" spans="2:5" ht="36" customHeight="1" x14ac:dyDescent="0.25">
      <c r="B4" s="214" t="s">
        <v>109</v>
      </c>
      <c r="C4" s="214"/>
      <c r="D4" s="214"/>
      <c r="E4" s="214"/>
    </row>
    <row r="5" spans="2:5" ht="19.2" customHeight="1" x14ac:dyDescent="0.25">
      <c r="B5" s="41"/>
      <c r="C5" s="41"/>
      <c r="D5" s="41"/>
      <c r="E5" s="153"/>
    </row>
    <row r="6" spans="2:5" ht="36.6" hidden="1" customHeight="1" x14ac:dyDescent="0.25">
      <c r="B6" s="213" t="s">
        <v>110</v>
      </c>
      <c r="C6" s="213"/>
      <c r="D6" s="213"/>
      <c r="E6" s="213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54" t="s">
        <v>363</v>
      </c>
    </row>
    <row r="9" spans="2:5" ht="33" customHeight="1" x14ac:dyDescent="0.25">
      <c r="B9" s="90">
        <v>1</v>
      </c>
      <c r="C9" s="75" t="s">
        <v>112</v>
      </c>
      <c r="D9" s="91"/>
      <c r="E9" s="155" t="s">
        <v>364</v>
      </c>
    </row>
    <row r="10" spans="2:5" ht="33" customHeight="1" x14ac:dyDescent="0.25">
      <c r="B10" s="90">
        <v>2</v>
      </c>
      <c r="C10" s="75" t="s">
        <v>113</v>
      </c>
      <c r="D10" s="91"/>
      <c r="E10" s="155" t="s">
        <v>365</v>
      </c>
    </row>
    <row r="11" spans="2:5" ht="33" customHeight="1" x14ac:dyDescent="0.25">
      <c r="B11" s="90">
        <v>3</v>
      </c>
      <c r="C11" s="75" t="s">
        <v>114</v>
      </c>
      <c r="D11" s="81"/>
      <c r="E11" s="114">
        <v>1230934758</v>
      </c>
    </row>
    <row r="12" spans="2:5" ht="33" customHeight="1" x14ac:dyDescent="0.25">
      <c r="B12" s="90">
        <v>4</v>
      </c>
      <c r="C12" s="75" t="s">
        <v>115</v>
      </c>
      <c r="D12" s="92"/>
      <c r="E12" s="156" t="s">
        <v>366</v>
      </c>
    </row>
    <row r="13" spans="2:5" ht="31.5" customHeight="1" x14ac:dyDescent="0.25">
      <c r="B13" s="90">
        <v>5</v>
      </c>
      <c r="C13" s="93" t="s">
        <v>116</v>
      </c>
      <c r="D13" s="94"/>
      <c r="E13" s="157" t="s">
        <v>367</v>
      </c>
    </row>
    <row r="14" spans="2:5" ht="31.5" customHeight="1" x14ac:dyDescent="0.25">
      <c r="B14" s="90">
        <v>6</v>
      </c>
      <c r="C14" s="93" t="s">
        <v>117</v>
      </c>
      <c r="D14" s="81"/>
      <c r="E14" s="114" t="s">
        <v>368</v>
      </c>
    </row>
    <row r="15" spans="2:5" ht="31.5" customHeight="1" x14ac:dyDescent="0.25">
      <c r="B15" s="90">
        <v>7</v>
      </c>
      <c r="C15" s="95" t="s">
        <v>118</v>
      </c>
      <c r="D15" s="81"/>
      <c r="E15" s="114" t="s">
        <v>369</v>
      </c>
    </row>
    <row r="16" spans="2:5" ht="31.5" customHeight="1" x14ac:dyDescent="0.25">
      <c r="B16" s="90">
        <v>8</v>
      </c>
      <c r="C16" s="93" t="s">
        <v>119</v>
      </c>
      <c r="D16" s="96"/>
      <c r="E16" s="158"/>
    </row>
    <row r="17" spans="2:5" ht="31.5" customHeight="1" x14ac:dyDescent="0.25">
      <c r="B17" s="90">
        <v>9</v>
      </c>
      <c r="C17" s="75" t="s">
        <v>120</v>
      </c>
      <c r="D17" s="81"/>
      <c r="E17" s="114">
        <v>52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59" t="s">
        <v>122</v>
      </c>
    </row>
    <row r="19" spans="2:5" ht="21.75" customHeight="1" x14ac:dyDescent="0.25">
      <c r="B19" s="100" t="s">
        <v>123</v>
      </c>
      <c r="C19" s="101" t="s">
        <v>124</v>
      </c>
      <c r="D19" s="102"/>
      <c r="E19" s="119" t="s">
        <v>370</v>
      </c>
    </row>
    <row r="20" spans="2:5" ht="21" customHeight="1" x14ac:dyDescent="0.25">
      <c r="B20" s="100" t="s">
        <v>125</v>
      </c>
      <c r="C20" s="101" t="s">
        <v>126</v>
      </c>
      <c r="D20" s="102"/>
      <c r="E20" s="119" t="s">
        <v>370</v>
      </c>
    </row>
    <row r="21" spans="2:5" ht="27" customHeight="1" x14ac:dyDescent="0.25">
      <c r="B21" s="100" t="s">
        <v>127</v>
      </c>
      <c r="C21" s="101" t="s">
        <v>128</v>
      </c>
      <c r="D21" s="102"/>
      <c r="E21" s="119" t="s">
        <v>370</v>
      </c>
    </row>
    <row r="22" spans="2:5" ht="27" customHeight="1" x14ac:dyDescent="0.25">
      <c r="B22" s="100"/>
      <c r="C22" s="101" t="s">
        <v>129</v>
      </c>
      <c r="D22" s="102"/>
      <c r="E22" s="119" t="s">
        <v>370</v>
      </c>
    </row>
    <row r="23" spans="2:5" ht="27" customHeight="1" x14ac:dyDescent="0.25">
      <c r="B23" s="100"/>
      <c r="C23" s="101" t="s">
        <v>130</v>
      </c>
      <c r="D23" s="102"/>
      <c r="E23" s="119" t="s">
        <v>371</v>
      </c>
    </row>
    <row r="24" spans="2:5" ht="27" customHeight="1" x14ac:dyDescent="0.25">
      <c r="B24" s="100"/>
      <c r="C24" s="101" t="s">
        <v>131</v>
      </c>
      <c r="D24" s="102"/>
      <c r="E24" s="119" t="s">
        <v>371</v>
      </c>
    </row>
    <row r="25" spans="2:5" ht="27" customHeight="1" x14ac:dyDescent="0.25">
      <c r="B25" s="100"/>
      <c r="C25" s="101" t="s">
        <v>132</v>
      </c>
      <c r="D25" s="102"/>
      <c r="E25" s="119" t="s">
        <v>371</v>
      </c>
    </row>
    <row r="26" spans="2:5" ht="27" customHeight="1" x14ac:dyDescent="0.25">
      <c r="B26" s="100"/>
      <c r="C26" s="101" t="s">
        <v>133</v>
      </c>
      <c r="D26" s="102"/>
      <c r="E26" s="119" t="s">
        <v>371</v>
      </c>
    </row>
    <row r="27" spans="2:5" ht="27" customHeight="1" x14ac:dyDescent="0.25">
      <c r="B27" s="100"/>
      <c r="C27" s="101" t="s">
        <v>134</v>
      </c>
      <c r="D27" s="102"/>
      <c r="E27" s="119" t="s">
        <v>371</v>
      </c>
    </row>
    <row r="28" spans="2:5" ht="27" customHeight="1" x14ac:dyDescent="0.25">
      <c r="B28" s="100"/>
      <c r="C28" s="101" t="s">
        <v>135</v>
      </c>
      <c r="D28" s="102"/>
      <c r="E28" s="119" t="s">
        <v>370</v>
      </c>
    </row>
    <row r="29" spans="2:5" ht="27" customHeight="1" x14ac:dyDescent="0.25">
      <c r="B29" s="100"/>
      <c r="C29" s="101" t="s">
        <v>136</v>
      </c>
      <c r="D29" s="102"/>
      <c r="E29" s="119" t="s">
        <v>370</v>
      </c>
    </row>
    <row r="30" spans="2:5" ht="24" customHeight="1" x14ac:dyDescent="0.25">
      <c r="B30" s="100" t="s">
        <v>137</v>
      </c>
      <c r="C30" s="101" t="s">
        <v>138</v>
      </c>
      <c r="D30" s="102"/>
      <c r="E30" s="119" t="s">
        <v>370</v>
      </c>
    </row>
    <row r="31" spans="2:5" ht="24" customHeight="1" x14ac:dyDescent="0.25">
      <c r="B31" s="100" t="s">
        <v>139</v>
      </c>
      <c r="C31" s="101" t="s">
        <v>140</v>
      </c>
      <c r="D31" s="102"/>
      <c r="E31" s="119" t="s">
        <v>370</v>
      </c>
    </row>
    <row r="32" spans="2:5" ht="24" customHeight="1" x14ac:dyDescent="0.25">
      <c r="B32" s="100" t="s">
        <v>141</v>
      </c>
      <c r="C32" s="101" t="s">
        <v>142</v>
      </c>
      <c r="D32" s="102"/>
      <c r="E32" s="119" t="s">
        <v>372</v>
      </c>
    </row>
    <row r="33" spans="2:5" ht="24" customHeight="1" x14ac:dyDescent="0.25">
      <c r="B33" s="100" t="s">
        <v>143</v>
      </c>
      <c r="C33" s="101" t="s">
        <v>144</v>
      </c>
      <c r="D33" s="102"/>
      <c r="E33" s="119" t="s">
        <v>370</v>
      </c>
    </row>
    <row r="34" spans="2:5" ht="24" customHeight="1" x14ac:dyDescent="0.25">
      <c r="B34" s="100" t="s">
        <v>145</v>
      </c>
      <c r="C34" s="101" t="s">
        <v>146</v>
      </c>
      <c r="D34" s="102"/>
      <c r="E34" s="119" t="s">
        <v>372</v>
      </c>
    </row>
    <row r="35" spans="2:5" ht="24" customHeight="1" x14ac:dyDescent="0.25">
      <c r="B35" s="100" t="s">
        <v>147</v>
      </c>
      <c r="C35" s="101" t="s">
        <v>148</v>
      </c>
      <c r="D35" s="102"/>
      <c r="E35" s="119" t="s">
        <v>372</v>
      </c>
    </row>
    <row r="36" spans="2:5" ht="24" customHeight="1" x14ac:dyDescent="0.25">
      <c r="B36" s="100" t="s">
        <v>149</v>
      </c>
      <c r="C36" s="101" t="s">
        <v>150</v>
      </c>
      <c r="D36" s="102"/>
      <c r="E36" s="119" t="s">
        <v>370</v>
      </c>
    </row>
    <row r="37" spans="2:5" ht="24" customHeight="1" x14ac:dyDescent="0.25">
      <c r="B37" s="103" t="s">
        <v>151</v>
      </c>
      <c r="C37" s="104" t="s">
        <v>152</v>
      </c>
      <c r="D37" s="105"/>
      <c r="E37" s="160"/>
    </row>
    <row r="38" spans="2:5" ht="30" customHeight="1" x14ac:dyDescent="0.25">
      <c r="B38" s="90">
        <v>11</v>
      </c>
      <c r="C38" s="75" t="s">
        <v>153</v>
      </c>
      <c r="D38" s="106"/>
      <c r="E38" s="161" t="s">
        <v>370</v>
      </c>
    </row>
    <row r="39" spans="2:5" ht="30" customHeight="1" x14ac:dyDescent="0.25">
      <c r="B39" s="90">
        <v>12</v>
      </c>
      <c r="C39" s="75" t="s">
        <v>154</v>
      </c>
      <c r="D39" s="107"/>
      <c r="E39" s="154" t="s">
        <v>370</v>
      </c>
    </row>
    <row r="40" spans="2:5" ht="30" customHeight="1" x14ac:dyDescent="0.25">
      <c r="B40" s="90">
        <v>13</v>
      </c>
      <c r="C40" s="75" t="s">
        <v>155</v>
      </c>
      <c r="D40" s="107"/>
      <c r="E40" s="154" t="s">
        <v>372</v>
      </c>
    </row>
    <row r="41" spans="2:5" ht="42" customHeight="1" x14ac:dyDescent="0.25">
      <c r="B41" s="90">
        <v>14</v>
      </c>
      <c r="C41" s="75" t="s">
        <v>156</v>
      </c>
      <c r="D41" s="107"/>
      <c r="E41" s="154" t="s">
        <v>370</v>
      </c>
    </row>
    <row r="42" spans="2:5" ht="42" customHeight="1" x14ac:dyDescent="0.25">
      <c r="B42" s="90">
        <v>15</v>
      </c>
      <c r="C42" s="75" t="s">
        <v>157</v>
      </c>
      <c r="D42" s="107"/>
      <c r="E42" s="154" t="s">
        <v>370</v>
      </c>
    </row>
    <row r="43" spans="2:5" ht="42" customHeight="1" x14ac:dyDescent="0.25">
      <c r="B43" s="90">
        <v>16</v>
      </c>
      <c r="C43" s="75" t="s">
        <v>158</v>
      </c>
      <c r="D43" s="107"/>
      <c r="E43" s="154" t="s">
        <v>371</v>
      </c>
    </row>
    <row r="44" spans="2:5" ht="42" customHeight="1" x14ac:dyDescent="0.25">
      <c r="B44" s="90">
        <v>17</v>
      </c>
      <c r="C44" s="75" t="s">
        <v>159</v>
      </c>
      <c r="D44" s="107"/>
      <c r="E44" s="154" t="s">
        <v>370</v>
      </c>
    </row>
    <row r="45" spans="2:5" ht="54" customHeight="1" x14ac:dyDescent="0.25">
      <c r="B45" s="90">
        <v>18</v>
      </c>
      <c r="C45" s="75" t="s">
        <v>160</v>
      </c>
      <c r="D45" s="107"/>
      <c r="E45" s="154" t="s">
        <v>370</v>
      </c>
    </row>
    <row r="46" spans="2:5" ht="45.75" customHeight="1" x14ac:dyDescent="0.25">
      <c r="B46" s="90">
        <v>19</v>
      </c>
      <c r="C46" s="75" t="s">
        <v>161</v>
      </c>
      <c r="D46" s="107"/>
      <c r="E46" s="154">
        <v>0</v>
      </c>
    </row>
    <row r="47" spans="2:5" ht="51.75" customHeight="1" x14ac:dyDescent="0.25">
      <c r="B47" s="90">
        <v>20</v>
      </c>
      <c r="C47" s="75" t="s">
        <v>162</v>
      </c>
      <c r="D47" s="107"/>
      <c r="E47" s="154" t="s">
        <v>373</v>
      </c>
    </row>
    <row r="48" spans="2:5" ht="51.75" customHeight="1" x14ac:dyDescent="0.25">
      <c r="B48" s="90">
        <v>21</v>
      </c>
      <c r="C48" s="75" t="s">
        <v>163</v>
      </c>
      <c r="D48" s="107"/>
      <c r="E48" s="154" t="s">
        <v>370</v>
      </c>
    </row>
    <row r="49" spans="2:5" ht="51.75" customHeight="1" x14ac:dyDescent="0.25">
      <c r="B49" s="90">
        <v>22</v>
      </c>
      <c r="C49" s="75" t="s">
        <v>164</v>
      </c>
      <c r="D49" s="107"/>
      <c r="E49" s="154" t="s">
        <v>372</v>
      </c>
    </row>
    <row r="50" spans="2:5" ht="34.5" customHeight="1" x14ac:dyDescent="0.25">
      <c r="B50" s="90">
        <v>23</v>
      </c>
      <c r="C50" s="75" t="s">
        <v>165</v>
      </c>
      <c r="D50" s="107"/>
      <c r="E50" s="154" t="s">
        <v>370</v>
      </c>
    </row>
    <row r="51" spans="2:5" ht="66" customHeight="1" x14ac:dyDescent="0.25">
      <c r="B51" s="90">
        <v>24</v>
      </c>
      <c r="C51" s="75" t="s">
        <v>166</v>
      </c>
      <c r="D51" s="107"/>
      <c r="E51" s="154" t="s">
        <v>370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374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374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370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370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370</v>
      </c>
    </row>
    <row r="57" spans="2:5" ht="34.5" customHeight="1" x14ac:dyDescent="0.25">
      <c r="B57" s="90">
        <v>30</v>
      </c>
      <c r="C57" s="93" t="s">
        <v>172</v>
      </c>
      <c r="D57" s="107"/>
      <c r="E57" s="154">
        <v>0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370</v>
      </c>
    </row>
    <row r="59" spans="2:5" ht="42.6" customHeight="1" x14ac:dyDescent="0.25">
      <c r="B59" s="90">
        <v>32</v>
      </c>
      <c r="C59" s="93" t="s">
        <v>174</v>
      </c>
      <c r="D59" s="81"/>
      <c r="E59" s="114" t="s">
        <v>371</v>
      </c>
    </row>
    <row r="60" spans="2:5" ht="48" x14ac:dyDescent="0.25">
      <c r="B60" s="90">
        <v>33</v>
      </c>
      <c r="C60" s="93" t="s">
        <v>175</v>
      </c>
      <c r="D60" s="81"/>
      <c r="E60" s="114" t="s">
        <v>370</v>
      </c>
    </row>
    <row r="61" spans="2:5" ht="65.55" customHeight="1" x14ac:dyDescent="0.25">
      <c r="B61" s="90">
        <v>34</v>
      </c>
      <c r="C61" s="93" t="s">
        <v>176</v>
      </c>
      <c r="D61" s="81"/>
      <c r="E61" s="114" t="s">
        <v>372</v>
      </c>
    </row>
    <row r="62" spans="2:5" ht="60.6" customHeight="1" x14ac:dyDescent="0.25">
      <c r="B62" s="90">
        <v>35</v>
      </c>
      <c r="C62" s="93" t="s">
        <v>177</v>
      </c>
      <c r="D62" s="81"/>
      <c r="E62" s="114" t="s">
        <v>375</v>
      </c>
    </row>
    <row r="63" spans="2:5" ht="33.6" customHeight="1" x14ac:dyDescent="0.25">
      <c r="B63" s="90">
        <v>36</v>
      </c>
      <c r="C63" s="93" t="s">
        <v>178</v>
      </c>
      <c r="D63" s="81"/>
      <c r="E63" s="114" t="s">
        <v>370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370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370</v>
      </c>
    </row>
    <row r="66" spans="2:5" ht="36" x14ac:dyDescent="0.25">
      <c r="B66" s="90">
        <v>39</v>
      </c>
      <c r="C66" s="93" t="s">
        <v>181</v>
      </c>
      <c r="D66" s="81"/>
      <c r="E66" s="114" t="s">
        <v>376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80" fitToHeight="0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24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77734375" style="58" customWidth="1"/>
    <col min="4" max="4" width="20.77734375" style="134" hidden="1" customWidth="1"/>
    <col min="5" max="6" width="20.77734375" style="56" hidden="1" customWidth="1"/>
    <col min="7" max="7" width="20.77734375" style="134" customWidth="1"/>
    <col min="8" max="9" width="20.77734375" style="56" customWidth="1"/>
    <col min="10" max="16384" width="9" style="58"/>
  </cols>
  <sheetData>
    <row r="1" spans="2:9" ht="72.75" customHeight="1" x14ac:dyDescent="0.25">
      <c r="B1" s="21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1"/>
      <c r="D1" s="211"/>
      <c r="E1" s="211"/>
      <c r="F1" s="211"/>
      <c r="G1" s="211"/>
    </row>
    <row r="2" spans="2:9" ht="37.5" customHeight="1" x14ac:dyDescent="0.25">
      <c r="C2" s="109"/>
      <c r="D2" s="109"/>
      <c r="G2" s="109"/>
    </row>
    <row r="3" spans="2:9" ht="39" customHeight="1" x14ac:dyDescent="0.25">
      <c r="B3" s="227" t="s">
        <v>182</v>
      </c>
      <c r="C3" s="227"/>
      <c r="D3" s="227"/>
      <c r="E3" s="227"/>
      <c r="F3" s="227"/>
      <c r="G3" s="227"/>
      <c r="H3" s="227"/>
      <c r="I3" s="227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220" t="s">
        <v>183</v>
      </c>
      <c r="C5" s="221"/>
      <c r="D5" s="226" t="str">
        <f>'DANE OGÓLNE'!E9</f>
        <v>Gminne Przedszkole w Zamieniu</v>
      </c>
      <c r="E5" s="226"/>
      <c r="F5" s="226"/>
      <c r="G5" s="226"/>
      <c r="H5" s="226"/>
      <c r="I5" s="226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customHeight="1" x14ac:dyDescent="0.25">
      <c r="B7" s="213" t="s">
        <v>184</v>
      </c>
      <c r="C7" s="213"/>
      <c r="D7" s="213"/>
      <c r="E7" s="213"/>
      <c r="F7" s="213"/>
      <c r="G7" s="213"/>
      <c r="H7" s="213"/>
      <c r="I7" s="213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225" t="s">
        <v>111</v>
      </c>
      <c r="E9" s="225"/>
      <c r="F9" s="225"/>
      <c r="G9" s="224" t="s">
        <v>285</v>
      </c>
      <c r="H9" s="224"/>
      <c r="I9" s="224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116">
        <f>'[1]WYKAZ BUDYNKÓW'!F28</f>
        <v>0</v>
      </c>
      <c r="E11" s="81" t="s">
        <v>191</v>
      </c>
      <c r="F11" s="81" t="s">
        <v>192</v>
      </c>
      <c r="G11" s="163">
        <f>'WYKAZ BUDYNKÓW'!H28</f>
        <v>3886888.09</v>
      </c>
      <c r="H11" s="114" t="s">
        <v>191</v>
      </c>
      <c r="I11" s="114" t="s">
        <v>192</v>
      </c>
    </row>
    <row r="12" spans="2:9" ht="34.5" customHeight="1" x14ac:dyDescent="0.25">
      <c r="B12" s="217">
        <v>2</v>
      </c>
      <c r="C12" s="98" t="s">
        <v>193</v>
      </c>
      <c r="D12" s="117">
        <f>SUM(D13:D19)</f>
        <v>0</v>
      </c>
      <c r="E12" s="118"/>
      <c r="F12" s="118" t="s">
        <v>192</v>
      </c>
      <c r="G12" s="163">
        <f>SUM(G14:G19)</f>
        <v>189356.41</v>
      </c>
      <c r="H12" s="151"/>
      <c r="I12" s="151" t="s">
        <v>192</v>
      </c>
    </row>
    <row r="13" spans="2:9" s="123" customFormat="1" ht="18.75" customHeight="1" x14ac:dyDescent="0.25">
      <c r="B13" s="218"/>
      <c r="C13" s="119" t="s">
        <v>194</v>
      </c>
      <c r="D13" s="120"/>
      <c r="E13" s="121"/>
      <c r="F13" s="122"/>
      <c r="G13" s="164"/>
      <c r="H13" s="165"/>
      <c r="I13" s="152"/>
    </row>
    <row r="14" spans="2:9" s="123" customFormat="1" ht="25.5" customHeight="1" x14ac:dyDescent="0.25">
      <c r="B14" s="218"/>
      <c r="C14" s="124" t="s">
        <v>195</v>
      </c>
      <c r="D14" s="120"/>
      <c r="E14" s="121"/>
      <c r="F14" s="222" t="s">
        <v>192</v>
      </c>
      <c r="G14" s="164">
        <v>0</v>
      </c>
      <c r="H14" s="166"/>
      <c r="I14" s="218" t="s">
        <v>192</v>
      </c>
    </row>
    <row r="15" spans="2:9" s="123" customFormat="1" ht="25.5" customHeight="1" x14ac:dyDescent="0.25">
      <c r="B15" s="218"/>
      <c r="C15" s="124" t="s">
        <v>196</v>
      </c>
      <c r="D15" s="120"/>
      <c r="E15" s="121"/>
      <c r="F15" s="222"/>
      <c r="G15" s="164">
        <v>67034.210000000006</v>
      </c>
      <c r="H15" s="152" t="s">
        <v>203</v>
      </c>
      <c r="I15" s="218"/>
    </row>
    <row r="16" spans="2:9" s="123" customFormat="1" ht="25.5" customHeight="1" x14ac:dyDescent="0.25">
      <c r="B16" s="218"/>
      <c r="C16" s="124" t="s">
        <v>197</v>
      </c>
      <c r="D16" s="120"/>
      <c r="E16" s="121"/>
      <c r="F16" s="222"/>
      <c r="G16" s="164">
        <v>50516.160000000003</v>
      </c>
      <c r="H16" s="152" t="s">
        <v>203</v>
      </c>
      <c r="I16" s="218"/>
    </row>
    <row r="17" spans="2:9" s="123" customFormat="1" ht="25.5" customHeight="1" x14ac:dyDescent="0.25">
      <c r="B17" s="218"/>
      <c r="C17" s="124" t="s">
        <v>198</v>
      </c>
      <c r="D17" s="120"/>
      <c r="E17" s="121"/>
      <c r="F17" s="222"/>
      <c r="G17" s="164">
        <v>43162.54</v>
      </c>
      <c r="H17" s="152" t="s">
        <v>203</v>
      </c>
      <c r="I17" s="218"/>
    </row>
    <row r="18" spans="2:9" s="123" customFormat="1" ht="25.5" customHeight="1" x14ac:dyDescent="0.25">
      <c r="B18" s="218"/>
      <c r="C18" s="124" t="s">
        <v>199</v>
      </c>
      <c r="D18" s="120"/>
      <c r="E18" s="121"/>
      <c r="F18" s="222"/>
      <c r="G18" s="164">
        <v>0</v>
      </c>
      <c r="H18" s="165"/>
      <c r="I18" s="218"/>
    </row>
    <row r="19" spans="2:9" s="123" customFormat="1" ht="25.5" customHeight="1" x14ac:dyDescent="0.25">
      <c r="B19" s="219"/>
      <c r="C19" s="125" t="s">
        <v>200</v>
      </c>
      <c r="D19" s="126"/>
      <c r="E19" s="127"/>
      <c r="F19" s="223"/>
      <c r="G19" s="167">
        <v>28643.5</v>
      </c>
      <c r="H19" s="168" t="s">
        <v>203</v>
      </c>
      <c r="I19" s="219"/>
    </row>
    <row r="20" spans="2:9" ht="27.75" customHeight="1" x14ac:dyDescent="0.25">
      <c r="B20" s="114">
        <v>3</v>
      </c>
      <c r="C20" s="93" t="s">
        <v>201</v>
      </c>
      <c r="D20" s="128"/>
      <c r="E20" s="81"/>
      <c r="F20" s="81"/>
      <c r="G20" s="169">
        <f>698706.61+60000</f>
        <v>758706.61</v>
      </c>
      <c r="H20" s="114" t="s">
        <v>203</v>
      </c>
      <c r="I20" s="114"/>
    </row>
    <row r="21" spans="2:9" ht="27.75" customHeight="1" x14ac:dyDescent="0.25">
      <c r="B21" s="114">
        <v>4</v>
      </c>
      <c r="C21" s="93" t="s">
        <v>202</v>
      </c>
      <c r="D21" s="128"/>
      <c r="E21" s="81"/>
      <c r="F21" s="81"/>
      <c r="G21" s="169">
        <v>0</v>
      </c>
      <c r="H21" s="114"/>
      <c r="I21" s="114"/>
    </row>
    <row r="22" spans="2:9" ht="27.75" customHeight="1" x14ac:dyDescent="0.25">
      <c r="B22" s="114">
        <v>5</v>
      </c>
      <c r="C22" s="93" t="s">
        <v>41</v>
      </c>
      <c r="D22" s="128"/>
      <c r="E22" s="81" t="s">
        <v>203</v>
      </c>
      <c r="F22" s="81"/>
      <c r="G22" s="169">
        <v>0</v>
      </c>
      <c r="H22" s="114" t="s">
        <v>203</v>
      </c>
      <c r="I22" s="114"/>
    </row>
    <row r="23" spans="2:9" ht="27.75" customHeight="1" x14ac:dyDescent="0.25">
      <c r="B23" s="114">
        <v>6</v>
      </c>
      <c r="C23" s="93" t="s">
        <v>204</v>
      </c>
      <c r="D23" s="116"/>
      <c r="E23" s="81"/>
      <c r="F23" s="81"/>
      <c r="G23" s="169">
        <v>0</v>
      </c>
      <c r="H23" s="114"/>
      <c r="I23" s="114"/>
    </row>
    <row r="24" spans="2:9" ht="27.75" customHeight="1" x14ac:dyDescent="0.25">
      <c r="B24" s="114">
        <v>7</v>
      </c>
      <c r="C24" s="129" t="s">
        <v>205</v>
      </c>
      <c r="D24" s="116"/>
      <c r="E24" s="81"/>
      <c r="F24" s="81"/>
      <c r="G24" s="169">
        <v>20000</v>
      </c>
      <c r="H24" s="114" t="s">
        <v>203</v>
      </c>
      <c r="I24" s="114"/>
    </row>
    <row r="25" spans="2:9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69">
        <v>0</v>
      </c>
      <c r="H25" s="114"/>
      <c r="I25" s="114"/>
    </row>
    <row r="26" spans="2:9" ht="27.75" customHeight="1" x14ac:dyDescent="0.25">
      <c r="B26" s="114">
        <v>9</v>
      </c>
      <c r="C26" s="129" t="s">
        <v>207</v>
      </c>
      <c r="D26" s="116"/>
      <c r="E26" s="81"/>
      <c r="F26" s="81"/>
      <c r="G26" s="169">
        <v>0</v>
      </c>
      <c r="H26" s="114"/>
      <c r="I26" s="114"/>
    </row>
    <row r="27" spans="2:9" ht="27.75" customHeight="1" x14ac:dyDescent="0.25">
      <c r="B27" s="114">
        <v>10</v>
      </c>
      <c r="C27" s="129" t="s">
        <v>208</v>
      </c>
      <c r="D27" s="116"/>
      <c r="E27" s="81"/>
      <c r="F27" s="81"/>
      <c r="G27" s="169">
        <v>0</v>
      </c>
      <c r="H27" s="114"/>
      <c r="I27" s="114"/>
    </row>
    <row r="28" spans="2:9" ht="48.75" customHeight="1" x14ac:dyDescent="0.25">
      <c r="B28" s="114">
        <v>11</v>
      </c>
      <c r="C28" s="93" t="s">
        <v>209</v>
      </c>
      <c r="D28" s="116"/>
      <c r="E28" s="81"/>
      <c r="F28" s="81"/>
      <c r="G28" s="169">
        <v>0</v>
      </c>
      <c r="H28" s="114"/>
      <c r="I28" s="114"/>
    </row>
    <row r="29" spans="2:9" s="57" customFormat="1" ht="36.75" customHeight="1" x14ac:dyDescent="0.25">
      <c r="B29" s="81">
        <v>12</v>
      </c>
      <c r="C29" s="93" t="s">
        <v>380</v>
      </c>
      <c r="D29" s="116"/>
      <c r="E29" s="81"/>
      <c r="F29" s="81"/>
      <c r="G29" s="169">
        <v>201139</v>
      </c>
      <c r="H29" s="114"/>
      <c r="I29" s="114"/>
    </row>
    <row r="30" spans="2:9" ht="35.25" customHeight="1" x14ac:dyDescent="0.25">
      <c r="B30" s="114">
        <v>13</v>
      </c>
      <c r="C30" s="93" t="s">
        <v>210</v>
      </c>
      <c r="D30" s="116"/>
      <c r="E30" s="81"/>
      <c r="F30" s="81"/>
      <c r="G30" s="169">
        <v>0</v>
      </c>
      <c r="H30" s="114"/>
      <c r="I30" s="114"/>
    </row>
    <row r="31" spans="2:9" ht="27.75" customHeight="1" x14ac:dyDescent="0.25">
      <c r="B31" s="114">
        <v>14</v>
      </c>
      <c r="C31" s="93" t="s">
        <v>211</v>
      </c>
      <c r="D31" s="116"/>
      <c r="E31" s="81" t="s">
        <v>212</v>
      </c>
      <c r="F31" s="81" t="s">
        <v>213</v>
      </c>
      <c r="G31" s="169">
        <v>0</v>
      </c>
      <c r="H31" s="114" t="s">
        <v>212</v>
      </c>
      <c r="I31" s="114" t="s">
        <v>213</v>
      </c>
    </row>
    <row r="32" spans="2:9" ht="27.75" customHeight="1" x14ac:dyDescent="0.25">
      <c r="B32" s="114">
        <v>15</v>
      </c>
      <c r="C32" s="93" t="s">
        <v>214</v>
      </c>
      <c r="D32" s="116"/>
      <c r="E32" s="81" t="s">
        <v>215</v>
      </c>
      <c r="F32" s="81" t="s">
        <v>213</v>
      </c>
      <c r="G32" s="169">
        <v>0</v>
      </c>
      <c r="H32" s="114" t="s">
        <v>215</v>
      </c>
      <c r="I32" s="114" t="s">
        <v>213</v>
      </c>
    </row>
    <row r="33" spans="2:9" ht="25.5" customHeight="1" x14ac:dyDescent="0.25">
      <c r="B33" s="215" t="s">
        <v>216</v>
      </c>
      <c r="C33" s="216"/>
      <c r="D33" s="130">
        <f>SUM(D20:D32)+D12+D11</f>
        <v>0</v>
      </c>
      <c r="E33" s="58"/>
      <c r="F33" s="58"/>
      <c r="G33" s="131">
        <f>SUM(G20:G32)+G12+G11</f>
        <v>5056090.1099999994</v>
      </c>
      <c r="H33" s="58"/>
      <c r="I33" s="58"/>
    </row>
    <row r="34" spans="2:9" ht="18.3" customHeight="1" x14ac:dyDescent="0.25">
      <c r="C34" s="132"/>
      <c r="D34" s="133"/>
      <c r="G34" s="133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E11:E32 H11:H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V65"/>
  <sheetViews>
    <sheetView showGridLines="0" topLeftCell="A10" zoomScaleNormal="100" workbookViewId="0">
      <selection activeCell="F2" sqref="F1:G1048576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777343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21875" style="43" customWidth="1"/>
    <col min="12" max="12" width="11.5546875" style="43" customWidth="1"/>
    <col min="13" max="13" width="24.21875" style="43" customWidth="1"/>
    <col min="14" max="14" width="19.77734375" style="43" customWidth="1"/>
    <col min="15" max="15" width="23.21875" style="43" customWidth="1"/>
    <col min="16" max="16" width="24.77734375" style="43" customWidth="1"/>
    <col min="17" max="17" width="15.5546875" style="43" customWidth="1"/>
    <col min="18" max="18" width="17.21875" style="43" customWidth="1"/>
    <col min="19" max="20" width="20.44140625" style="43" customWidth="1"/>
    <col min="21" max="21" width="14.77734375" style="43" customWidth="1"/>
    <col min="22" max="255" width="9.21875" style="43" customWidth="1"/>
    <col min="256" max="16384" width="5" style="43"/>
  </cols>
  <sheetData>
    <row r="1" spans="2:21" ht="71.25" customHeight="1" x14ac:dyDescent="0.25">
      <c r="B1" s="21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1"/>
      <c r="D1" s="211"/>
      <c r="E1" s="211"/>
      <c r="F1" s="211"/>
    </row>
    <row r="2" spans="2:21" ht="35.25" customHeight="1" x14ac:dyDescent="0.25"/>
    <row r="4" spans="2:21" ht="42" customHeight="1" x14ac:dyDescent="0.25">
      <c r="B4" s="237" t="s">
        <v>217</v>
      </c>
      <c r="C4" s="237"/>
      <c r="D4" s="237"/>
      <c r="E4" s="237"/>
      <c r="F4" s="237"/>
      <c r="G4" s="237"/>
      <c r="H4" s="237"/>
      <c r="I4" s="237"/>
      <c r="J4" s="237"/>
    </row>
    <row r="5" spans="2:21" ht="22.2" customHeight="1" x14ac:dyDescent="0.25">
      <c r="C5" s="52"/>
      <c r="F5" s="238"/>
      <c r="G5" s="238"/>
      <c r="H5" s="53"/>
      <c r="I5" s="53"/>
    </row>
    <row r="6" spans="2:21" ht="27.75" customHeight="1" x14ac:dyDescent="0.25">
      <c r="B6" s="239" t="s">
        <v>183</v>
      </c>
      <c r="C6" s="239"/>
      <c r="D6" s="226" t="str">
        <f>'DANE OGÓLNE'!E9</f>
        <v>Gminne Przedszkole w Zamieniu</v>
      </c>
      <c r="E6" s="226"/>
      <c r="F6" s="226"/>
      <c r="G6" s="226"/>
      <c r="H6" s="226"/>
      <c r="I6" s="226"/>
      <c r="J6" s="226"/>
    </row>
    <row r="7" spans="2:21" ht="20.25" customHeight="1" x14ac:dyDescent="0.25"/>
    <row r="8" spans="2:21" ht="45.75" hidden="1" customHeight="1" x14ac:dyDescent="0.25">
      <c r="B8" s="213" t="s">
        <v>110</v>
      </c>
      <c r="C8" s="213"/>
      <c r="D8" s="213"/>
      <c r="E8" s="213"/>
      <c r="F8" s="213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228" t="s">
        <v>111</v>
      </c>
      <c r="G10" s="229"/>
      <c r="H10" s="230" t="s">
        <v>286</v>
      </c>
      <c r="I10" s="231"/>
      <c r="M10" s="232" t="s">
        <v>218</v>
      </c>
      <c r="N10" s="233"/>
      <c r="O10" s="55" t="s">
        <v>219</v>
      </c>
      <c r="P10" s="55" t="s">
        <v>220</v>
      </c>
    </row>
    <row r="11" spans="2:21" s="56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230</v>
      </c>
      <c r="O11" s="76" t="s">
        <v>231</v>
      </c>
      <c r="P11" s="76" t="s">
        <v>232</v>
      </c>
      <c r="Q11" s="76" t="s">
        <v>233</v>
      </c>
      <c r="R11" s="76" t="s">
        <v>234</v>
      </c>
      <c r="S11" s="76" t="s">
        <v>235</v>
      </c>
      <c r="T11" s="76" t="s">
        <v>236</v>
      </c>
      <c r="U11" s="76" t="s">
        <v>237</v>
      </c>
    </row>
    <row r="12" spans="2:21" s="58" customFormat="1" ht="33.75" customHeight="1" x14ac:dyDescent="0.3">
      <c r="B12" s="170">
        <v>1</v>
      </c>
      <c r="C12" s="171" t="s">
        <v>287</v>
      </c>
      <c r="D12" s="129" t="s">
        <v>289</v>
      </c>
      <c r="E12" s="171" t="s">
        <v>288</v>
      </c>
      <c r="F12" s="162">
        <v>3886888.09</v>
      </c>
      <c r="G12" s="114"/>
      <c r="H12" s="162">
        <v>3886888.09</v>
      </c>
      <c r="I12" s="114"/>
      <c r="J12" s="114">
        <v>2016</v>
      </c>
      <c r="K12" s="172">
        <v>1037.0999999999999</v>
      </c>
      <c r="L12" s="171" t="s">
        <v>301</v>
      </c>
      <c r="M12" s="171" t="s">
        <v>290</v>
      </c>
      <c r="N12" s="171" t="s">
        <v>291</v>
      </c>
      <c r="O12" s="171" t="s">
        <v>297</v>
      </c>
      <c r="P12" s="171" t="s">
        <v>292</v>
      </c>
      <c r="Q12" s="114" t="s">
        <v>293</v>
      </c>
      <c r="R12" s="171" t="s">
        <v>294</v>
      </c>
      <c r="S12" s="171" t="s">
        <v>295</v>
      </c>
      <c r="T12" s="171" t="s">
        <v>296</v>
      </c>
      <c r="U12" s="171"/>
    </row>
    <row r="13" spans="2:21" s="58" customFormat="1" ht="33.75" customHeight="1" x14ac:dyDescent="0.25">
      <c r="B13" s="170">
        <v>2</v>
      </c>
      <c r="C13" s="171" t="s">
        <v>304</v>
      </c>
      <c r="D13" s="129" t="s">
        <v>298</v>
      </c>
      <c r="E13" s="171" t="s">
        <v>288</v>
      </c>
      <c r="F13" s="173"/>
      <c r="G13" s="114"/>
      <c r="H13" s="173"/>
      <c r="I13" s="114"/>
      <c r="J13" s="114">
        <v>2008</v>
      </c>
      <c r="K13" s="172">
        <v>580.14</v>
      </c>
      <c r="L13" s="171" t="s">
        <v>303</v>
      </c>
      <c r="M13" s="171" t="s">
        <v>290</v>
      </c>
      <c r="N13" s="171" t="s">
        <v>291</v>
      </c>
      <c r="O13" s="171" t="s">
        <v>302</v>
      </c>
      <c r="P13" s="171" t="s">
        <v>292</v>
      </c>
      <c r="Q13" s="114" t="s">
        <v>293</v>
      </c>
      <c r="R13" s="171" t="s">
        <v>294</v>
      </c>
      <c r="S13" s="171" t="s">
        <v>299</v>
      </c>
      <c r="T13" s="171" t="s">
        <v>300</v>
      </c>
      <c r="U13" s="171"/>
    </row>
    <row r="14" spans="2:21" s="57" customFormat="1" ht="33.75" hidden="1" customHeight="1" x14ac:dyDescent="0.25">
      <c r="B14" s="149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83"/>
      <c r="R14" s="78"/>
      <c r="S14" s="78"/>
      <c r="T14" s="78"/>
      <c r="U14" s="78"/>
    </row>
    <row r="15" spans="2:21" s="57" customFormat="1" ht="33.75" hidden="1" customHeight="1" x14ac:dyDescent="0.25">
      <c r="B15" s="149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</row>
    <row r="16" spans="2:21" s="57" customFormat="1" ht="33.75" hidden="1" customHeight="1" x14ac:dyDescent="0.25">
      <c r="B16" s="149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49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49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49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49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3.75" hidden="1" customHeight="1" x14ac:dyDescent="0.25">
      <c r="B21" s="149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49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49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49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</row>
    <row r="25" spans="2:22" s="57" customFormat="1" ht="31.5" hidden="1" customHeight="1" x14ac:dyDescent="0.25">
      <c r="B25" s="149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49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s="58" customFormat="1" ht="31.5" hidden="1" customHeight="1" x14ac:dyDescent="0.25">
      <c r="B27" s="149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</row>
    <row r="28" spans="2:22" ht="31.5" customHeight="1" x14ac:dyDescent="0.25">
      <c r="B28" s="234" t="s">
        <v>238</v>
      </c>
      <c r="C28" s="235"/>
      <c r="D28" s="235"/>
      <c r="E28" s="236"/>
      <c r="F28" s="44">
        <f>SUM(F12:F27)</f>
        <v>3886888.09</v>
      </c>
      <c r="H28" s="44">
        <f>SUM(H12:H27)</f>
        <v>3886888.09</v>
      </c>
      <c r="J28" s="43"/>
    </row>
    <row r="30" spans="2:22" s="60" customFormat="1" hidden="1" x14ac:dyDescent="0.25">
      <c r="B30" s="59" t="s">
        <v>239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t="12.75" hidden="1" customHeight="1" x14ac:dyDescent="0.25">
      <c r="B32" s="45" t="s">
        <v>240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  <row r="34" spans="2:22" s="66" customFormat="1" ht="18.75" hidden="1" customHeight="1" x14ac:dyDescent="0.25">
      <c r="B34" s="47" t="s">
        <v>241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 s="48" customFormat="1" hidden="1" x14ac:dyDescent="0.25">
      <c r="B35" s="40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B38" s="48" t="s">
        <v>245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2:22" s="72" customFormat="1" hidden="1" x14ac:dyDescent="0.25">
      <c r="B40" s="49" t="s">
        <v>246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</row>
    <row r="41" spans="2:22" s="48" customFormat="1" hidden="1" x14ac:dyDescent="0.25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B48" s="48" t="s">
        <v>254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2:22" s="72" customFormat="1" hidden="1" x14ac:dyDescent="0.25">
      <c r="B50" s="49" t="s">
        <v>255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</row>
    <row r="51" spans="2:22" s="50" customFormat="1" hidden="1" x14ac:dyDescent="0.25">
      <c r="B51" s="50" t="s">
        <v>256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</row>
    <row r="52" spans="2:22" s="48" customFormat="1" hidden="1" x14ac:dyDescent="0.25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48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50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2:22" s="48" customFormat="1" hidden="1" x14ac:dyDescent="0.25">
      <c r="B65" s="48" t="s">
        <v>270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Q12:R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90"/>
  <sheetViews>
    <sheetView showGridLines="0" tabSelected="1" topLeftCell="A4" zoomScale="85" zoomScaleNormal="85" workbookViewId="0">
      <selection activeCell="F11" sqref="F11"/>
    </sheetView>
  </sheetViews>
  <sheetFormatPr defaultColWidth="27" defaultRowHeight="12" x14ac:dyDescent="0.25"/>
  <cols>
    <col min="1" max="1" width="5.21875" style="58" customWidth="1"/>
    <col min="2" max="2" width="3.77734375" style="56" customWidth="1"/>
    <col min="3" max="3" width="43.21875" style="58" customWidth="1"/>
    <col min="4" max="4" width="21.21875" style="136" hidden="1" customWidth="1"/>
    <col min="5" max="5" width="21.21875" style="58" hidden="1" customWidth="1"/>
    <col min="6" max="7" width="21.21875" style="58" customWidth="1"/>
    <col min="8" max="8" width="13" style="58" customWidth="1"/>
    <col min="9" max="9" width="16.21875" style="58" customWidth="1"/>
    <col min="10" max="10" width="11.5546875" style="58" customWidth="1"/>
    <col min="11" max="11" width="11" style="58" customWidth="1"/>
    <col min="12" max="252" width="9.21875" style="58" customWidth="1"/>
    <col min="253" max="253" width="3.77734375" style="58" customWidth="1"/>
    <col min="254" max="254" width="33.77734375" style="58" customWidth="1"/>
    <col min="255" max="255" width="25.77734375" style="58" customWidth="1"/>
    <col min="256" max="16384" width="27" style="58"/>
  </cols>
  <sheetData>
    <row r="1" spans="2:10" ht="53.25" customHeight="1" x14ac:dyDescent="0.25">
      <c r="B1" s="211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11"/>
      <c r="D1" s="211"/>
      <c r="E1" s="211"/>
      <c r="F1" s="211"/>
    </row>
    <row r="2" spans="2:10" ht="36.75" customHeight="1" x14ac:dyDescent="0.25"/>
    <row r="3" spans="2:10" ht="36.75" customHeight="1" x14ac:dyDescent="0.25">
      <c r="B3" s="227" t="s">
        <v>271</v>
      </c>
      <c r="C3" s="227"/>
      <c r="D3" s="227"/>
      <c r="E3" s="227"/>
      <c r="F3" s="227"/>
      <c r="G3" s="227"/>
    </row>
    <row r="4" spans="2:10" ht="36.75" customHeight="1" x14ac:dyDescent="0.25"/>
    <row r="5" spans="2:10" ht="24" customHeight="1" x14ac:dyDescent="0.25">
      <c r="B5" s="240" t="s">
        <v>183</v>
      </c>
      <c r="C5" s="241"/>
      <c r="D5" s="225" t="str">
        <f>'DANE OGÓLNE'!E9</f>
        <v>Gminne Przedszkole w Zamieniu</v>
      </c>
      <c r="E5" s="225"/>
      <c r="F5" s="225"/>
      <c r="G5" s="225"/>
    </row>
    <row r="6" spans="2:10" s="57" customFormat="1" ht="21.75" customHeight="1" x14ac:dyDescent="0.25">
      <c r="B6" s="111"/>
      <c r="C6" s="111"/>
      <c r="D6" s="137"/>
      <c r="E6" s="111"/>
    </row>
    <row r="7" spans="2:10" ht="42" customHeight="1" x14ac:dyDescent="0.25">
      <c r="B7" s="138"/>
      <c r="C7" s="138"/>
      <c r="D7" s="228" t="s">
        <v>111</v>
      </c>
      <c r="E7" s="229"/>
      <c r="F7" s="230" t="s">
        <v>362</v>
      </c>
      <c r="G7" s="231"/>
    </row>
    <row r="8" spans="2:10" ht="36" customHeight="1" x14ac:dyDescent="0.25">
      <c r="B8" s="76" t="s">
        <v>185</v>
      </c>
      <c r="C8" s="76" t="s">
        <v>186</v>
      </c>
      <c r="D8" s="77" t="s">
        <v>272</v>
      </c>
      <c r="E8" s="113" t="s">
        <v>273</v>
      </c>
      <c r="F8" s="113" t="s">
        <v>274</v>
      </c>
      <c r="G8" s="113" t="s">
        <v>273</v>
      </c>
    </row>
    <row r="9" spans="2:10" ht="30.75" customHeight="1" x14ac:dyDescent="0.25">
      <c r="B9" s="114">
        <v>1</v>
      </c>
      <c r="C9" s="93" t="s">
        <v>275</v>
      </c>
      <c r="D9" s="139">
        <f>SUMIF($I$20:$I$89,"stacjonarny",$D$20:$D$89)</f>
        <v>0</v>
      </c>
      <c r="E9" s="81" t="s">
        <v>276</v>
      </c>
      <c r="F9" s="139">
        <f>SUMIF($I$20:$I$89,"stacjonarny",$F$20:$F$89)</f>
        <v>121988.14</v>
      </c>
      <c r="G9" s="81" t="s">
        <v>276</v>
      </c>
    </row>
    <row r="10" spans="2:10" ht="30.75" customHeight="1" x14ac:dyDescent="0.25">
      <c r="B10" s="114">
        <v>2</v>
      </c>
      <c r="C10" s="115" t="s">
        <v>277</v>
      </c>
      <c r="D10" s="139">
        <f>SUMIF($I$20:$I$89,"przenośny",$D$20:$D$89)</f>
        <v>0</v>
      </c>
      <c r="E10" s="81" t="s">
        <v>276</v>
      </c>
      <c r="F10" s="139">
        <f>SUMIF($I$20:$I$89,"przenośny",$F$20:$F$89)</f>
        <v>16815.8</v>
      </c>
      <c r="G10" s="81" t="s">
        <v>276</v>
      </c>
    </row>
    <row r="11" spans="2:10" ht="30.75" customHeight="1" x14ac:dyDescent="0.25">
      <c r="B11" s="114">
        <v>3</v>
      </c>
      <c r="C11" s="115" t="s">
        <v>278</v>
      </c>
      <c r="D11" s="139">
        <f>SUMIF($I$20:$I$89,"oprogramowanie",$D$20:$D$89)</f>
        <v>0</v>
      </c>
      <c r="E11" s="81" t="s">
        <v>276</v>
      </c>
      <c r="F11" s="139">
        <f>SUMIF($I$20:$I$63,"oprogramowanie",$F$20:$F$63)</f>
        <v>16044.59</v>
      </c>
      <c r="G11" s="81" t="s">
        <v>276</v>
      </c>
    </row>
    <row r="12" spans="2:10" ht="24" customHeight="1" x14ac:dyDescent="0.25">
      <c r="B12" s="234" t="s">
        <v>216</v>
      </c>
      <c r="C12" s="236"/>
      <c r="D12" s="140">
        <f>SUM(D9:D11)</f>
        <v>0</v>
      </c>
      <c r="E12" s="57"/>
      <c r="F12" s="141">
        <f>SUM(F9:F11)</f>
        <v>154848.53</v>
      </c>
    </row>
    <row r="13" spans="2:10" x14ac:dyDescent="0.25">
      <c r="C13" s="142"/>
      <c r="D13" s="143"/>
    </row>
    <row r="14" spans="2:10" x14ac:dyDescent="0.25">
      <c r="C14" s="142"/>
      <c r="D14" s="143"/>
    </row>
    <row r="15" spans="2:10" ht="174.75" hidden="1" customHeight="1" x14ac:dyDescent="0.25">
      <c r="B15" s="242" t="s">
        <v>279</v>
      </c>
      <c r="C15" s="243"/>
      <c r="D15" s="243"/>
      <c r="E15" s="243"/>
      <c r="F15" s="243"/>
      <c r="G15" s="243"/>
      <c r="H15" s="243"/>
      <c r="I15" s="243"/>
      <c r="J15" s="244"/>
    </row>
    <row r="16" spans="2:10" ht="13.5" customHeight="1" x14ac:dyDescent="0.25">
      <c r="B16" s="144"/>
    </row>
    <row r="18" spans="2:12" ht="60" customHeight="1" x14ac:dyDescent="0.25">
      <c r="D18" s="228" t="s">
        <v>111</v>
      </c>
      <c r="E18" s="229"/>
      <c r="F18" s="230" t="s">
        <v>362</v>
      </c>
      <c r="G18" s="231"/>
    </row>
    <row r="19" spans="2:12" s="43" customFormat="1" ht="48.6" customHeight="1" x14ac:dyDescent="0.25">
      <c r="B19" s="76" t="s">
        <v>185</v>
      </c>
      <c r="C19" s="76" t="s">
        <v>186</v>
      </c>
      <c r="D19" s="113" t="s">
        <v>272</v>
      </c>
      <c r="E19" s="113" t="s">
        <v>273</v>
      </c>
      <c r="F19" s="113" t="s">
        <v>272</v>
      </c>
      <c r="G19" s="113" t="s">
        <v>273</v>
      </c>
      <c r="H19" s="113" t="s">
        <v>280</v>
      </c>
      <c r="I19" s="76" t="s">
        <v>281</v>
      </c>
      <c r="J19" s="76" t="s">
        <v>282</v>
      </c>
      <c r="K19" s="76" t="s">
        <v>283</v>
      </c>
      <c r="L19" s="76" t="s">
        <v>284</v>
      </c>
    </row>
    <row r="20" spans="2:12" s="43" customFormat="1" ht="20.25" customHeight="1" x14ac:dyDescent="0.25">
      <c r="B20" s="135">
        <v>1</v>
      </c>
      <c r="C20" s="174" t="s">
        <v>305</v>
      </c>
      <c r="D20" s="175"/>
      <c r="E20" s="114"/>
      <c r="F20" s="174">
        <v>799</v>
      </c>
      <c r="G20" s="135" t="s">
        <v>313</v>
      </c>
      <c r="H20" s="174"/>
      <c r="I20" s="174" t="s">
        <v>378</v>
      </c>
      <c r="J20" s="135">
        <v>1</v>
      </c>
      <c r="K20" s="174" t="s">
        <v>315</v>
      </c>
      <c r="L20" s="135">
        <v>2019</v>
      </c>
    </row>
    <row r="21" spans="2:12" s="43" customFormat="1" ht="20.25" customHeight="1" x14ac:dyDescent="0.25">
      <c r="B21" s="135">
        <f>B20+1</f>
        <v>2</v>
      </c>
      <c r="C21" s="174" t="s">
        <v>306</v>
      </c>
      <c r="D21" s="175"/>
      <c r="E21" s="114"/>
      <c r="F21" s="174">
        <v>1599</v>
      </c>
      <c r="G21" s="135" t="s">
        <v>313</v>
      </c>
      <c r="H21" s="174">
        <v>469</v>
      </c>
      <c r="I21" s="174" t="s">
        <v>378</v>
      </c>
      <c r="J21" s="135">
        <v>1</v>
      </c>
      <c r="K21" s="174" t="s">
        <v>316</v>
      </c>
      <c r="L21" s="135">
        <v>2021</v>
      </c>
    </row>
    <row r="22" spans="2:12" s="43" customFormat="1" ht="20.25" customHeight="1" x14ac:dyDescent="0.25">
      <c r="B22" s="135">
        <f t="shared" ref="B22:B89" si="0">B21+1</f>
        <v>3</v>
      </c>
      <c r="C22" s="174" t="s">
        <v>307</v>
      </c>
      <c r="D22" s="175"/>
      <c r="E22" s="114"/>
      <c r="F22" s="174">
        <v>341.6</v>
      </c>
      <c r="G22" s="135" t="s">
        <v>313</v>
      </c>
      <c r="H22" s="174">
        <v>540</v>
      </c>
      <c r="I22" s="174" t="s">
        <v>378</v>
      </c>
      <c r="J22" s="135">
        <v>1</v>
      </c>
      <c r="K22" s="174" t="s">
        <v>316</v>
      </c>
      <c r="L22" s="135">
        <v>2021</v>
      </c>
    </row>
    <row r="23" spans="2:12" s="43" customFormat="1" ht="20.25" customHeight="1" x14ac:dyDescent="0.25">
      <c r="B23" s="135">
        <f t="shared" si="0"/>
        <v>4</v>
      </c>
      <c r="C23" s="174" t="s">
        <v>327</v>
      </c>
      <c r="D23" s="175"/>
      <c r="E23" s="114"/>
      <c r="F23" s="174">
        <v>430.5</v>
      </c>
      <c r="G23" s="135" t="s">
        <v>313</v>
      </c>
      <c r="H23" s="174">
        <v>486</v>
      </c>
      <c r="I23" s="174" t="s">
        <v>378</v>
      </c>
      <c r="J23" s="135">
        <v>1</v>
      </c>
      <c r="K23" s="174" t="s">
        <v>315</v>
      </c>
      <c r="L23" s="135">
        <v>2020</v>
      </c>
    </row>
    <row r="24" spans="2:12" s="43" customFormat="1" ht="20.25" customHeight="1" x14ac:dyDescent="0.25">
      <c r="B24" s="135">
        <f t="shared" si="0"/>
        <v>5</v>
      </c>
      <c r="C24" s="174" t="s">
        <v>308</v>
      </c>
      <c r="D24" s="175"/>
      <c r="E24" s="114"/>
      <c r="F24" s="174">
        <v>2263.1999999999998</v>
      </c>
      <c r="G24" s="135" t="s">
        <v>313</v>
      </c>
      <c r="H24" s="174"/>
      <c r="I24" s="174" t="s">
        <v>378</v>
      </c>
      <c r="J24" s="135">
        <v>1</v>
      </c>
      <c r="K24" s="174" t="s">
        <v>315</v>
      </c>
      <c r="L24" s="135">
        <v>2019</v>
      </c>
    </row>
    <row r="25" spans="2:12" s="43" customFormat="1" ht="20.25" customHeight="1" x14ac:dyDescent="0.25">
      <c r="B25" s="135">
        <f t="shared" si="0"/>
        <v>6</v>
      </c>
      <c r="C25" s="174" t="s">
        <v>328</v>
      </c>
      <c r="D25" s="175"/>
      <c r="E25" s="114"/>
      <c r="F25" s="174">
        <f>6*762.6</f>
        <v>4575.6000000000004</v>
      </c>
      <c r="G25" s="135" t="s">
        <v>313</v>
      </c>
      <c r="H25" s="174" t="s">
        <v>329</v>
      </c>
      <c r="I25" s="174" t="s">
        <v>378</v>
      </c>
      <c r="J25" s="135">
        <v>6</v>
      </c>
      <c r="K25" s="174" t="s">
        <v>315</v>
      </c>
      <c r="L25" s="135">
        <v>2019</v>
      </c>
    </row>
    <row r="26" spans="2:12" s="43" customFormat="1" ht="20.25" customHeight="1" x14ac:dyDescent="0.25">
      <c r="B26" s="135">
        <f t="shared" si="0"/>
        <v>7</v>
      </c>
      <c r="C26" s="174" t="s">
        <v>330</v>
      </c>
      <c r="D26" s="175"/>
      <c r="E26" s="114"/>
      <c r="F26" s="174">
        <v>670</v>
      </c>
      <c r="G26" s="135" t="s">
        <v>313</v>
      </c>
      <c r="H26" s="174">
        <v>769</v>
      </c>
      <c r="I26" s="174" t="s">
        <v>378</v>
      </c>
      <c r="J26" s="135">
        <v>1</v>
      </c>
      <c r="K26" s="174" t="s">
        <v>316</v>
      </c>
      <c r="L26" s="135">
        <v>2019</v>
      </c>
    </row>
    <row r="27" spans="2:12" s="43" customFormat="1" ht="20.25" customHeight="1" x14ac:dyDescent="0.25">
      <c r="B27" s="135">
        <f t="shared" si="0"/>
        <v>8</v>
      </c>
      <c r="C27" s="174" t="s">
        <v>331</v>
      </c>
      <c r="D27" s="175"/>
      <c r="E27" s="114"/>
      <c r="F27" s="174">
        <v>670</v>
      </c>
      <c r="G27" s="135" t="s">
        <v>313</v>
      </c>
      <c r="H27" s="174">
        <v>771</v>
      </c>
      <c r="I27" s="174" t="s">
        <v>378</v>
      </c>
      <c r="J27" s="135">
        <v>1</v>
      </c>
      <c r="K27" s="174" t="s">
        <v>316</v>
      </c>
      <c r="L27" s="135">
        <v>2016</v>
      </c>
    </row>
    <row r="28" spans="2:12" s="43" customFormat="1" ht="20.25" customHeight="1" x14ac:dyDescent="0.25">
      <c r="B28" s="135">
        <f t="shared" si="0"/>
        <v>9</v>
      </c>
      <c r="C28" s="174" t="s">
        <v>332</v>
      </c>
      <c r="D28" s="175"/>
      <c r="E28" s="114"/>
      <c r="F28" s="174">
        <v>587.45000000000005</v>
      </c>
      <c r="G28" s="135" t="s">
        <v>313</v>
      </c>
      <c r="H28" s="174">
        <v>468</v>
      </c>
      <c r="I28" s="174" t="s">
        <v>378</v>
      </c>
      <c r="J28" s="135">
        <v>1</v>
      </c>
      <c r="K28" s="174" t="s">
        <v>315</v>
      </c>
      <c r="L28" s="135">
        <v>2021</v>
      </c>
    </row>
    <row r="29" spans="2:12" s="43" customFormat="1" ht="20.25" customHeight="1" x14ac:dyDescent="0.25">
      <c r="B29" s="135">
        <f t="shared" si="0"/>
        <v>10</v>
      </c>
      <c r="C29" s="174" t="s">
        <v>333</v>
      </c>
      <c r="D29" s="175"/>
      <c r="E29" s="114"/>
      <c r="F29" s="174">
        <v>320</v>
      </c>
      <c r="G29" s="135" t="s">
        <v>313</v>
      </c>
      <c r="H29" s="174">
        <v>542</v>
      </c>
      <c r="I29" s="174" t="s">
        <v>378</v>
      </c>
      <c r="J29" s="135">
        <v>1</v>
      </c>
      <c r="K29" s="174" t="s">
        <v>315</v>
      </c>
      <c r="L29" s="135">
        <v>2016</v>
      </c>
    </row>
    <row r="30" spans="2:12" s="43" customFormat="1" ht="20.25" customHeight="1" x14ac:dyDescent="0.25">
      <c r="B30" s="135">
        <f t="shared" si="0"/>
        <v>11</v>
      </c>
      <c r="C30" s="174" t="s">
        <v>335</v>
      </c>
      <c r="D30" s="175"/>
      <c r="E30" s="114"/>
      <c r="F30" s="174">
        <f>6*3813</f>
        <v>22878</v>
      </c>
      <c r="G30" s="135" t="s">
        <v>313</v>
      </c>
      <c r="H30" s="174" t="s">
        <v>336</v>
      </c>
      <c r="I30" s="174" t="s">
        <v>378</v>
      </c>
      <c r="J30" s="135">
        <v>6</v>
      </c>
      <c r="K30" s="174" t="s">
        <v>315</v>
      </c>
      <c r="L30" s="135">
        <v>2021</v>
      </c>
    </row>
    <row r="31" spans="2:12" s="43" customFormat="1" ht="20.25" customHeight="1" x14ac:dyDescent="0.25">
      <c r="B31" s="135">
        <f t="shared" si="0"/>
        <v>12</v>
      </c>
      <c r="C31" s="174" t="s">
        <v>338</v>
      </c>
      <c r="D31" s="175"/>
      <c r="E31" s="114"/>
      <c r="F31" s="174">
        <v>1600</v>
      </c>
      <c r="G31" s="135" t="s">
        <v>313</v>
      </c>
      <c r="H31" s="174">
        <v>544</v>
      </c>
      <c r="I31" s="174" t="s">
        <v>379</v>
      </c>
      <c r="J31" s="135">
        <v>1</v>
      </c>
      <c r="K31" s="174" t="s">
        <v>316</v>
      </c>
      <c r="L31" s="135">
        <v>2021</v>
      </c>
    </row>
    <row r="32" spans="2:12" s="43" customFormat="1" ht="20.25" customHeight="1" x14ac:dyDescent="0.25">
      <c r="B32" s="135">
        <f t="shared" si="0"/>
        <v>13</v>
      </c>
      <c r="C32" s="174" t="s">
        <v>339</v>
      </c>
      <c r="D32" s="175"/>
      <c r="E32" s="114"/>
      <c r="F32" s="174">
        <v>275</v>
      </c>
      <c r="G32" s="135" t="s">
        <v>313</v>
      </c>
      <c r="H32" s="174">
        <v>1070</v>
      </c>
      <c r="I32" s="174" t="s">
        <v>378</v>
      </c>
      <c r="J32" s="135">
        <v>1</v>
      </c>
      <c r="K32" s="174" t="s">
        <v>316</v>
      </c>
      <c r="L32" s="135">
        <v>2023</v>
      </c>
    </row>
    <row r="33" spans="2:12" s="43" customFormat="1" ht="20.25" customHeight="1" x14ac:dyDescent="0.25">
      <c r="B33" s="135">
        <f t="shared" si="0"/>
        <v>14</v>
      </c>
      <c r="C33" s="174" t="s">
        <v>340</v>
      </c>
      <c r="D33" s="175"/>
      <c r="E33" s="114"/>
      <c r="F33" s="174">
        <v>1033.53</v>
      </c>
      <c r="G33" s="135" t="s">
        <v>313</v>
      </c>
      <c r="H33" s="174">
        <v>487</v>
      </c>
      <c r="I33" s="174" t="s">
        <v>378</v>
      </c>
      <c r="J33" s="135">
        <v>1</v>
      </c>
      <c r="K33" s="174" t="s">
        <v>315</v>
      </c>
      <c r="L33" s="135">
        <v>2021</v>
      </c>
    </row>
    <row r="34" spans="2:12" s="43" customFormat="1" ht="20.25" customHeight="1" x14ac:dyDescent="0.25">
      <c r="B34" s="135">
        <f t="shared" si="0"/>
        <v>15</v>
      </c>
      <c r="C34" s="174" t="s">
        <v>341</v>
      </c>
      <c r="D34" s="175"/>
      <c r="E34" s="114"/>
      <c r="F34" s="174">
        <v>363.59</v>
      </c>
      <c r="G34" s="135" t="s">
        <v>313</v>
      </c>
      <c r="H34" s="174">
        <v>465</v>
      </c>
      <c r="I34" s="174" t="s">
        <v>378</v>
      </c>
      <c r="J34" s="135">
        <v>1</v>
      </c>
      <c r="K34" s="174" t="s">
        <v>315</v>
      </c>
      <c r="L34" s="135">
        <v>2021</v>
      </c>
    </row>
    <row r="35" spans="2:12" s="43" customFormat="1" ht="20.25" customHeight="1" x14ac:dyDescent="0.25">
      <c r="B35" s="135">
        <f t="shared" si="0"/>
        <v>16</v>
      </c>
      <c r="C35" s="174" t="s">
        <v>342</v>
      </c>
      <c r="D35" s="175"/>
      <c r="E35" s="114"/>
      <c r="F35" s="174">
        <v>3624.81</v>
      </c>
      <c r="G35" s="135" t="s">
        <v>313</v>
      </c>
      <c r="H35" s="174">
        <v>520</v>
      </c>
      <c r="I35" s="174" t="s">
        <v>379</v>
      </c>
      <c r="J35" s="135">
        <v>1</v>
      </c>
      <c r="K35" s="174" t="s">
        <v>316</v>
      </c>
      <c r="L35" s="135">
        <v>2011</v>
      </c>
    </row>
    <row r="36" spans="2:12" s="43" customFormat="1" ht="20.25" customHeight="1" x14ac:dyDescent="0.25">
      <c r="B36" s="135">
        <f t="shared" si="0"/>
        <v>17</v>
      </c>
      <c r="C36" s="174" t="s">
        <v>343</v>
      </c>
      <c r="D36" s="175"/>
      <c r="E36" s="114"/>
      <c r="F36" s="174">
        <v>580</v>
      </c>
      <c r="G36" s="135" t="s">
        <v>313</v>
      </c>
      <c r="H36" s="174">
        <v>717</v>
      </c>
      <c r="I36" s="174" t="s">
        <v>379</v>
      </c>
      <c r="J36" s="135">
        <v>1</v>
      </c>
      <c r="K36" s="174" t="s">
        <v>316</v>
      </c>
      <c r="L36" s="135">
        <v>2006</v>
      </c>
    </row>
    <row r="37" spans="2:12" s="43" customFormat="1" ht="20.25" customHeight="1" x14ac:dyDescent="0.25">
      <c r="B37" s="135">
        <f t="shared" si="0"/>
        <v>18</v>
      </c>
      <c r="C37" s="174" t="s">
        <v>344</v>
      </c>
      <c r="D37" s="175"/>
      <c r="E37" s="114"/>
      <c r="F37" s="174">
        <v>3233</v>
      </c>
      <c r="G37" s="135" t="s">
        <v>313</v>
      </c>
      <c r="H37" s="174">
        <v>772</v>
      </c>
      <c r="I37" s="174" t="s">
        <v>378</v>
      </c>
      <c r="J37" s="135">
        <v>1</v>
      </c>
      <c r="K37" s="174" t="s">
        <v>316</v>
      </c>
      <c r="L37" s="135">
        <v>2007</v>
      </c>
    </row>
    <row r="38" spans="2:12" s="43" customFormat="1" ht="20.25" customHeight="1" x14ac:dyDescent="0.25">
      <c r="B38" s="135">
        <f t="shared" si="0"/>
        <v>19</v>
      </c>
      <c r="C38" s="174" t="s">
        <v>345</v>
      </c>
      <c r="D38" s="175"/>
      <c r="E38" s="114"/>
      <c r="F38" s="174">
        <v>4305</v>
      </c>
      <c r="G38" s="135" t="s">
        <v>313</v>
      </c>
      <c r="H38" s="174">
        <v>528</v>
      </c>
      <c r="I38" s="174" t="s">
        <v>378</v>
      </c>
      <c r="J38" s="135">
        <v>1</v>
      </c>
      <c r="K38" s="174" t="s">
        <v>316</v>
      </c>
      <c r="L38" s="135">
        <v>2021</v>
      </c>
    </row>
    <row r="39" spans="2:12" s="43" customFormat="1" ht="20.25" customHeight="1" x14ac:dyDescent="0.25">
      <c r="B39" s="135">
        <f t="shared" si="0"/>
        <v>20</v>
      </c>
      <c r="C39" s="174" t="s">
        <v>346</v>
      </c>
      <c r="D39" s="175"/>
      <c r="E39" s="114"/>
      <c r="F39" s="174">
        <f>249*4</f>
        <v>996</v>
      </c>
      <c r="G39" s="135" t="s">
        <v>313</v>
      </c>
      <c r="H39" s="174" t="s">
        <v>347</v>
      </c>
      <c r="I39" s="174" t="s">
        <v>378</v>
      </c>
      <c r="J39" s="135">
        <v>4</v>
      </c>
      <c r="K39" s="174" t="s">
        <v>315</v>
      </c>
      <c r="L39" s="135">
        <v>2021</v>
      </c>
    </row>
    <row r="40" spans="2:12" s="43" customFormat="1" ht="20.25" customHeight="1" x14ac:dyDescent="0.25">
      <c r="B40" s="135">
        <f t="shared" si="0"/>
        <v>21</v>
      </c>
      <c r="C40" s="174" t="s">
        <v>348</v>
      </c>
      <c r="D40" s="175"/>
      <c r="E40" s="114"/>
      <c r="F40" s="174">
        <f>2*229</f>
        <v>458</v>
      </c>
      <c r="G40" s="135" t="s">
        <v>313</v>
      </c>
      <c r="H40" s="174" t="s">
        <v>349</v>
      </c>
      <c r="I40" s="174" t="s">
        <v>378</v>
      </c>
      <c r="J40" s="135">
        <v>2</v>
      </c>
      <c r="K40" s="174" t="s">
        <v>316</v>
      </c>
      <c r="L40" s="135">
        <v>2018</v>
      </c>
    </row>
    <row r="41" spans="2:12" s="43" customFormat="1" ht="20.25" customHeight="1" x14ac:dyDescent="0.25">
      <c r="B41" s="135">
        <f t="shared" si="0"/>
        <v>22</v>
      </c>
      <c r="C41" s="174" t="s">
        <v>350</v>
      </c>
      <c r="D41" s="175"/>
      <c r="E41" s="114"/>
      <c r="F41" s="174">
        <v>1325</v>
      </c>
      <c r="G41" s="135" t="s">
        <v>313</v>
      </c>
      <c r="H41" s="174">
        <v>504</v>
      </c>
      <c r="I41" s="174" t="s">
        <v>379</v>
      </c>
      <c r="J41" s="135">
        <v>1</v>
      </c>
      <c r="K41" s="174" t="s">
        <v>315</v>
      </c>
      <c r="L41" s="135">
        <v>2021</v>
      </c>
    </row>
    <row r="42" spans="2:12" s="43" customFormat="1" ht="20.25" customHeight="1" x14ac:dyDescent="0.25">
      <c r="B42" s="135">
        <f t="shared" si="0"/>
        <v>23</v>
      </c>
      <c r="C42" s="174" t="s">
        <v>352</v>
      </c>
      <c r="D42" s="175"/>
      <c r="E42" s="114"/>
      <c r="F42" s="174">
        <v>2004.9</v>
      </c>
      <c r="G42" s="135" t="s">
        <v>313</v>
      </c>
      <c r="H42" s="174">
        <v>497</v>
      </c>
      <c r="I42" s="174" t="s">
        <v>378</v>
      </c>
      <c r="J42" s="135">
        <v>1</v>
      </c>
      <c r="K42" s="174" t="s">
        <v>315</v>
      </c>
      <c r="L42" s="135">
        <v>2021</v>
      </c>
    </row>
    <row r="43" spans="2:12" s="43" customFormat="1" ht="20.25" customHeight="1" x14ac:dyDescent="0.25">
      <c r="B43" s="135">
        <f t="shared" si="0"/>
        <v>24</v>
      </c>
      <c r="C43" s="174" t="s">
        <v>353</v>
      </c>
      <c r="D43" s="175"/>
      <c r="E43" s="114"/>
      <c r="F43" s="174">
        <f>3*1699</f>
        <v>5097</v>
      </c>
      <c r="G43" s="135" t="s">
        <v>313</v>
      </c>
      <c r="H43" s="174" t="s">
        <v>354</v>
      </c>
      <c r="I43" s="174" t="s">
        <v>378</v>
      </c>
      <c r="J43" s="135">
        <v>3</v>
      </c>
      <c r="K43" s="174" t="s">
        <v>316</v>
      </c>
      <c r="L43" s="135">
        <v>2021</v>
      </c>
    </row>
    <row r="44" spans="2:12" s="43" customFormat="1" ht="20.25" customHeight="1" x14ac:dyDescent="0.25">
      <c r="B44" s="135">
        <f t="shared" si="0"/>
        <v>25</v>
      </c>
      <c r="C44" s="174" t="s">
        <v>355</v>
      </c>
      <c r="D44" s="175"/>
      <c r="E44" s="114"/>
      <c r="F44" s="174">
        <v>1845</v>
      </c>
      <c r="G44" s="135" t="s">
        <v>313</v>
      </c>
      <c r="H44" s="174">
        <v>522</v>
      </c>
      <c r="I44" s="174" t="s">
        <v>378</v>
      </c>
      <c r="J44" s="135">
        <v>1</v>
      </c>
      <c r="K44" s="174" t="s">
        <v>316</v>
      </c>
      <c r="L44" s="135">
        <v>2020</v>
      </c>
    </row>
    <row r="45" spans="2:12" s="43" customFormat="1" ht="20.25" customHeight="1" x14ac:dyDescent="0.25">
      <c r="B45" s="135">
        <f t="shared" si="0"/>
        <v>26</v>
      </c>
      <c r="C45" s="174" t="s">
        <v>356</v>
      </c>
      <c r="D45" s="175"/>
      <c r="E45" s="114"/>
      <c r="F45" s="174">
        <v>4425.54</v>
      </c>
      <c r="G45" s="135" t="s">
        <v>313</v>
      </c>
      <c r="H45" s="174">
        <v>529</v>
      </c>
      <c r="I45" s="174" t="s">
        <v>378</v>
      </c>
      <c r="J45" s="135">
        <v>1</v>
      </c>
      <c r="K45" s="174" t="s">
        <v>316</v>
      </c>
      <c r="L45" s="135">
        <v>2021</v>
      </c>
    </row>
    <row r="46" spans="2:12" s="43" customFormat="1" ht="20.25" customHeight="1" x14ac:dyDescent="0.25">
      <c r="B46" s="135">
        <f t="shared" si="0"/>
        <v>27</v>
      </c>
      <c r="C46" s="174" t="s">
        <v>309</v>
      </c>
      <c r="D46" s="175"/>
      <c r="E46" s="114"/>
      <c r="F46" s="174">
        <v>4199</v>
      </c>
      <c r="G46" s="135" t="s">
        <v>313</v>
      </c>
      <c r="H46" s="174">
        <v>880</v>
      </c>
      <c r="I46" s="174" t="s">
        <v>378</v>
      </c>
      <c r="J46" s="135">
        <v>1</v>
      </c>
      <c r="K46" s="174" t="s">
        <v>315</v>
      </c>
      <c r="L46" s="135">
        <v>2022</v>
      </c>
    </row>
    <row r="47" spans="2:12" s="43" customFormat="1" ht="20.25" customHeight="1" x14ac:dyDescent="0.25">
      <c r="B47" s="135">
        <f t="shared" si="0"/>
        <v>28</v>
      </c>
      <c r="C47" s="174" t="s">
        <v>310</v>
      </c>
      <c r="D47" s="175"/>
      <c r="E47" s="114"/>
      <c r="F47" s="174">
        <v>6350</v>
      </c>
      <c r="G47" s="135" t="s">
        <v>313</v>
      </c>
      <c r="H47" s="174">
        <v>878</v>
      </c>
      <c r="I47" s="174" t="s">
        <v>378</v>
      </c>
      <c r="J47" s="135">
        <v>1</v>
      </c>
      <c r="K47" s="174" t="s">
        <v>315</v>
      </c>
      <c r="L47" s="135">
        <v>2022</v>
      </c>
    </row>
    <row r="48" spans="2:12" s="43" customFormat="1" ht="20.25" customHeight="1" x14ac:dyDescent="0.25">
      <c r="B48" s="135">
        <f t="shared" si="0"/>
        <v>29</v>
      </c>
      <c r="C48" s="174" t="s">
        <v>310</v>
      </c>
      <c r="D48" s="175"/>
      <c r="E48" s="114"/>
      <c r="F48" s="174">
        <v>6350</v>
      </c>
      <c r="G48" s="135" t="s">
        <v>313</v>
      </c>
      <c r="H48" s="174">
        <v>879</v>
      </c>
      <c r="I48" s="174" t="s">
        <v>378</v>
      </c>
      <c r="J48" s="135">
        <v>1</v>
      </c>
      <c r="K48" s="174" t="s">
        <v>315</v>
      </c>
      <c r="L48" s="135">
        <v>2022</v>
      </c>
    </row>
    <row r="49" spans="2:12" s="43" customFormat="1" ht="20.25" customHeight="1" x14ac:dyDescent="0.25">
      <c r="B49" s="135">
        <f t="shared" si="0"/>
        <v>30</v>
      </c>
      <c r="C49" s="174" t="s">
        <v>311</v>
      </c>
      <c r="D49" s="175"/>
      <c r="E49" s="114"/>
      <c r="F49" s="174">
        <v>13776</v>
      </c>
      <c r="G49" s="135" t="s">
        <v>313</v>
      </c>
      <c r="H49" s="174">
        <v>1016</v>
      </c>
      <c r="I49" s="174" t="s">
        <v>378</v>
      </c>
      <c r="J49" s="135">
        <v>1</v>
      </c>
      <c r="K49" s="174" t="s">
        <v>315</v>
      </c>
      <c r="L49" s="135">
        <v>2023</v>
      </c>
    </row>
    <row r="50" spans="2:12" s="43" customFormat="1" ht="20.25" customHeight="1" x14ac:dyDescent="0.25">
      <c r="B50" s="135">
        <f t="shared" si="0"/>
        <v>31</v>
      </c>
      <c r="C50" s="174" t="s">
        <v>314</v>
      </c>
      <c r="D50" s="175"/>
      <c r="E50" s="114"/>
      <c r="F50" s="174">
        <v>3049</v>
      </c>
      <c r="G50" s="135" t="s">
        <v>313</v>
      </c>
      <c r="H50" s="174">
        <v>881</v>
      </c>
      <c r="I50" s="174" t="s">
        <v>379</v>
      </c>
      <c r="J50" s="135">
        <v>1</v>
      </c>
      <c r="K50" s="174" t="s">
        <v>315</v>
      </c>
      <c r="L50" s="135">
        <v>2023</v>
      </c>
    </row>
    <row r="51" spans="2:12" s="43" customFormat="1" ht="20.25" customHeight="1" x14ac:dyDescent="0.25">
      <c r="B51" s="135">
        <f t="shared" si="0"/>
        <v>32</v>
      </c>
      <c r="C51" s="174" t="s">
        <v>312</v>
      </c>
      <c r="D51" s="175"/>
      <c r="E51" s="114"/>
      <c r="F51" s="174">
        <v>1647</v>
      </c>
      <c r="G51" s="135" t="s">
        <v>313</v>
      </c>
      <c r="H51" s="174" t="s">
        <v>337</v>
      </c>
      <c r="I51" s="174" t="s">
        <v>378</v>
      </c>
      <c r="J51" s="135">
        <v>3</v>
      </c>
      <c r="K51" s="174" t="s">
        <v>315</v>
      </c>
      <c r="L51" s="135">
        <v>2023</v>
      </c>
    </row>
    <row r="52" spans="2:12" s="43" customFormat="1" ht="20.25" customHeight="1" x14ac:dyDescent="0.25">
      <c r="B52" s="135">
        <f t="shared" si="0"/>
        <v>33</v>
      </c>
      <c r="C52" s="174" t="s">
        <v>317</v>
      </c>
      <c r="D52" s="175"/>
      <c r="E52" s="114"/>
      <c r="F52" s="175">
        <v>2799</v>
      </c>
      <c r="G52" s="114" t="s">
        <v>313</v>
      </c>
      <c r="H52" s="135">
        <v>1088</v>
      </c>
      <c r="I52" s="174" t="s">
        <v>379</v>
      </c>
      <c r="J52" s="135">
        <v>1</v>
      </c>
      <c r="K52" s="135" t="s">
        <v>316</v>
      </c>
      <c r="L52" s="135">
        <v>2024</v>
      </c>
    </row>
    <row r="53" spans="2:12" s="43" customFormat="1" ht="20.25" customHeight="1" x14ac:dyDescent="0.25">
      <c r="B53" s="135">
        <f t="shared" si="0"/>
        <v>34</v>
      </c>
      <c r="C53" s="174" t="s">
        <v>318</v>
      </c>
      <c r="D53" s="175"/>
      <c r="E53" s="114"/>
      <c r="F53" s="175">
        <v>909.99</v>
      </c>
      <c r="G53" s="114" t="s">
        <v>313</v>
      </c>
      <c r="H53" s="135">
        <v>1229</v>
      </c>
      <c r="I53" s="174" t="s">
        <v>379</v>
      </c>
      <c r="J53" s="135">
        <v>1</v>
      </c>
      <c r="K53" s="114" t="s">
        <v>315</v>
      </c>
      <c r="L53" s="135">
        <v>2024</v>
      </c>
    </row>
    <row r="54" spans="2:12" s="43" customFormat="1" ht="20.25" customHeight="1" x14ac:dyDescent="0.25">
      <c r="B54" s="135">
        <f t="shared" si="0"/>
        <v>35</v>
      </c>
      <c r="C54" s="171" t="s">
        <v>319</v>
      </c>
      <c r="D54" s="175"/>
      <c r="E54" s="114"/>
      <c r="F54" s="175">
        <v>10000</v>
      </c>
      <c r="G54" s="114" t="s">
        <v>313</v>
      </c>
      <c r="H54" s="135">
        <v>1083</v>
      </c>
      <c r="I54" s="174" t="s">
        <v>378</v>
      </c>
      <c r="J54" s="135">
        <v>1</v>
      </c>
      <c r="K54" s="114" t="s">
        <v>315</v>
      </c>
      <c r="L54" s="135">
        <v>2024</v>
      </c>
    </row>
    <row r="55" spans="2:12" s="43" customFormat="1" ht="20.25" customHeight="1" x14ac:dyDescent="0.25">
      <c r="B55" s="135">
        <f t="shared" si="0"/>
        <v>36</v>
      </c>
      <c r="C55" s="171" t="s">
        <v>320</v>
      </c>
      <c r="D55" s="175"/>
      <c r="E55" s="114"/>
      <c r="F55" s="175">
        <v>7134</v>
      </c>
      <c r="G55" s="114" t="s">
        <v>313</v>
      </c>
      <c r="H55" s="135">
        <v>1084</v>
      </c>
      <c r="I55" s="174" t="s">
        <v>378</v>
      </c>
      <c r="J55" s="135">
        <v>1</v>
      </c>
      <c r="K55" s="114" t="s">
        <v>315</v>
      </c>
      <c r="L55" s="135">
        <v>2024</v>
      </c>
    </row>
    <row r="56" spans="2:12" s="43" customFormat="1" ht="20.25" customHeight="1" x14ac:dyDescent="0.25">
      <c r="B56" s="135">
        <f t="shared" si="0"/>
        <v>37</v>
      </c>
      <c r="C56" s="171" t="s">
        <v>321</v>
      </c>
      <c r="D56" s="175"/>
      <c r="E56" s="114"/>
      <c r="F56" s="175">
        <v>1723.23</v>
      </c>
      <c r="G56" s="114" t="s">
        <v>313</v>
      </c>
      <c r="H56" s="135" t="s">
        <v>334</v>
      </c>
      <c r="I56" s="174" t="s">
        <v>378</v>
      </c>
      <c r="J56" s="135">
        <v>3</v>
      </c>
      <c r="K56" s="114" t="s">
        <v>322</v>
      </c>
      <c r="L56" s="135">
        <v>2024</v>
      </c>
    </row>
    <row r="57" spans="2:12" s="43" customFormat="1" ht="20.25" customHeight="1" x14ac:dyDescent="0.25">
      <c r="B57" s="135">
        <f t="shared" si="0"/>
        <v>38</v>
      </c>
      <c r="C57" s="171" t="s">
        <v>323</v>
      </c>
      <c r="D57" s="175"/>
      <c r="E57" s="114"/>
      <c r="F57" s="175">
        <v>4950</v>
      </c>
      <c r="G57" s="114" t="s">
        <v>313</v>
      </c>
      <c r="H57" s="135" t="s">
        <v>351</v>
      </c>
      <c r="I57" s="174" t="s">
        <v>378</v>
      </c>
      <c r="J57" s="135">
        <v>3</v>
      </c>
      <c r="K57" s="114" t="s">
        <v>322</v>
      </c>
      <c r="L57" s="135">
        <v>2024</v>
      </c>
    </row>
    <row r="58" spans="2:12" s="43" customFormat="1" ht="20.25" customHeight="1" x14ac:dyDescent="0.25">
      <c r="B58" s="135">
        <f t="shared" si="0"/>
        <v>39</v>
      </c>
      <c r="C58" s="174" t="s">
        <v>310</v>
      </c>
      <c r="D58" s="175"/>
      <c r="E58" s="114"/>
      <c r="F58" s="175">
        <v>4300</v>
      </c>
      <c r="G58" s="114" t="s">
        <v>313</v>
      </c>
      <c r="H58" s="135">
        <v>1299</v>
      </c>
      <c r="I58" s="174" t="s">
        <v>378</v>
      </c>
      <c r="J58" s="135">
        <v>1</v>
      </c>
      <c r="K58" s="114" t="s">
        <v>315</v>
      </c>
      <c r="L58" s="135">
        <v>2025</v>
      </c>
    </row>
    <row r="59" spans="2:12" s="43" customFormat="1" ht="20.25" customHeight="1" x14ac:dyDescent="0.25">
      <c r="B59" s="135">
        <f t="shared" si="0"/>
        <v>40</v>
      </c>
      <c r="C59" s="174" t="s">
        <v>324</v>
      </c>
      <c r="D59" s="175"/>
      <c r="E59" s="114"/>
      <c r="F59" s="175">
        <v>2789</v>
      </c>
      <c r="G59" s="114" t="s">
        <v>313</v>
      </c>
      <c r="H59" s="135">
        <v>1294</v>
      </c>
      <c r="I59" s="174" t="s">
        <v>379</v>
      </c>
      <c r="J59" s="135">
        <v>1</v>
      </c>
      <c r="K59" s="114" t="s">
        <v>315</v>
      </c>
      <c r="L59" s="135">
        <v>2025</v>
      </c>
    </row>
    <row r="60" spans="2:12" s="43" customFormat="1" ht="20.25" customHeight="1" x14ac:dyDescent="0.25">
      <c r="B60" s="135">
        <f t="shared" si="0"/>
        <v>41</v>
      </c>
      <c r="C60" s="174" t="s">
        <v>325</v>
      </c>
      <c r="D60" s="175"/>
      <c r="E60" s="114"/>
      <c r="F60" s="175">
        <v>139</v>
      </c>
      <c r="G60" s="114" t="s">
        <v>313</v>
      </c>
      <c r="H60" s="135">
        <v>1293</v>
      </c>
      <c r="I60" s="174" t="s">
        <v>379</v>
      </c>
      <c r="J60" s="135">
        <v>1</v>
      </c>
      <c r="K60" s="114" t="s">
        <v>315</v>
      </c>
      <c r="L60" s="135">
        <v>2025</v>
      </c>
    </row>
    <row r="61" spans="2:12" s="43" customFormat="1" ht="20.25" customHeight="1" x14ac:dyDescent="0.25">
      <c r="B61" s="135">
        <f t="shared" si="0"/>
        <v>42</v>
      </c>
      <c r="C61" s="174" t="s">
        <v>326</v>
      </c>
      <c r="D61" s="175"/>
      <c r="E61" s="114"/>
      <c r="F61" s="175">
        <v>1639</v>
      </c>
      <c r="G61" s="114" t="s">
        <v>313</v>
      </c>
      <c r="H61" s="135">
        <v>1295</v>
      </c>
      <c r="I61" s="174" t="s">
        <v>378</v>
      </c>
      <c r="J61" s="135">
        <v>1</v>
      </c>
      <c r="K61" s="114" t="s">
        <v>315</v>
      </c>
      <c r="L61" s="135">
        <v>2025</v>
      </c>
    </row>
    <row r="62" spans="2:12" s="43" customFormat="1" ht="20.25" customHeight="1" x14ac:dyDescent="0.25">
      <c r="B62" s="135">
        <f t="shared" si="0"/>
        <v>43</v>
      </c>
      <c r="C62" s="174" t="s">
        <v>361</v>
      </c>
      <c r="D62" s="175"/>
      <c r="E62" s="114"/>
      <c r="F62" s="175">
        <v>749</v>
      </c>
      <c r="G62" s="114" t="s">
        <v>313</v>
      </c>
      <c r="H62" s="135">
        <v>1292</v>
      </c>
      <c r="I62" s="174" t="s">
        <v>378</v>
      </c>
      <c r="J62" s="135">
        <v>1</v>
      </c>
      <c r="K62" s="114" t="s">
        <v>315</v>
      </c>
      <c r="L62" s="135">
        <v>2025</v>
      </c>
    </row>
    <row r="63" spans="2:12" s="43" customFormat="1" ht="20.25" customHeight="1" x14ac:dyDescent="0.25">
      <c r="B63" s="135">
        <f t="shared" si="0"/>
        <v>44</v>
      </c>
      <c r="C63" s="174" t="s">
        <v>357</v>
      </c>
      <c r="D63" s="175"/>
      <c r="E63" s="114"/>
      <c r="F63" s="175">
        <v>16044.59</v>
      </c>
      <c r="G63" s="114" t="s">
        <v>313</v>
      </c>
      <c r="H63" s="135" t="s">
        <v>358</v>
      </c>
      <c r="I63" s="174" t="s">
        <v>377</v>
      </c>
      <c r="J63" s="135">
        <v>19</v>
      </c>
      <c r="K63" s="135" t="s">
        <v>359</v>
      </c>
      <c r="L63" s="135" t="s">
        <v>360</v>
      </c>
    </row>
    <row r="64" spans="2:12" s="43" customFormat="1" ht="20.25" hidden="1" customHeight="1" x14ac:dyDescent="0.25">
      <c r="B64" s="135">
        <f t="shared" si="0"/>
        <v>45</v>
      </c>
      <c r="C64" s="174"/>
      <c r="D64" s="175"/>
      <c r="E64" s="114"/>
      <c r="F64" s="175"/>
      <c r="G64" s="114"/>
      <c r="H64" s="135"/>
      <c r="I64" s="174"/>
      <c r="J64" s="135"/>
      <c r="K64" s="135"/>
      <c r="L64" s="135"/>
    </row>
    <row r="65" spans="2:12" s="43" customFormat="1" ht="20.25" hidden="1" customHeight="1" x14ac:dyDescent="0.25">
      <c r="B65" s="135">
        <f t="shared" si="0"/>
        <v>46</v>
      </c>
      <c r="C65" s="174"/>
      <c r="D65" s="175"/>
      <c r="E65" s="114"/>
      <c r="F65" s="175"/>
      <c r="G65" s="114"/>
      <c r="H65" s="135"/>
      <c r="I65" s="174"/>
      <c r="J65" s="135"/>
      <c r="K65" s="135"/>
      <c r="L65" s="135"/>
    </row>
    <row r="66" spans="2:12" s="43" customFormat="1" ht="20.25" hidden="1" customHeight="1" x14ac:dyDescent="0.25">
      <c r="B66" s="135">
        <f t="shared" si="0"/>
        <v>47</v>
      </c>
      <c r="C66" s="174"/>
      <c r="D66" s="175"/>
      <c r="E66" s="114"/>
      <c r="F66" s="175"/>
      <c r="G66" s="114"/>
      <c r="H66" s="135"/>
      <c r="I66" s="174"/>
      <c r="J66" s="135"/>
      <c r="K66" s="135"/>
      <c r="L66" s="135"/>
    </row>
    <row r="67" spans="2:12" s="43" customFormat="1" ht="20.25" hidden="1" customHeight="1" x14ac:dyDescent="0.25">
      <c r="B67" s="135">
        <f t="shared" si="0"/>
        <v>48</v>
      </c>
      <c r="C67" s="174"/>
      <c r="D67" s="175"/>
      <c r="E67" s="114"/>
      <c r="F67" s="175"/>
      <c r="G67" s="114"/>
      <c r="H67" s="135"/>
      <c r="I67" s="174"/>
      <c r="J67" s="135"/>
      <c r="K67" s="135"/>
      <c r="L67" s="135"/>
    </row>
    <row r="68" spans="2:12" s="43" customFormat="1" ht="20.25" hidden="1" customHeight="1" x14ac:dyDescent="0.25">
      <c r="B68" s="135">
        <f t="shared" si="0"/>
        <v>49</v>
      </c>
      <c r="C68" s="174"/>
      <c r="D68" s="175"/>
      <c r="E68" s="114"/>
      <c r="F68" s="175"/>
      <c r="G68" s="114"/>
      <c r="H68" s="135"/>
      <c r="I68" s="174"/>
      <c r="J68" s="135"/>
      <c r="K68" s="135"/>
      <c r="L68" s="135"/>
    </row>
    <row r="69" spans="2:12" s="43" customFormat="1" ht="20.25" hidden="1" customHeight="1" x14ac:dyDescent="0.25">
      <c r="B69" s="135">
        <f t="shared" si="0"/>
        <v>50</v>
      </c>
      <c r="C69" s="174"/>
      <c r="D69" s="175"/>
      <c r="E69" s="114"/>
      <c r="F69" s="175"/>
      <c r="G69" s="114"/>
      <c r="H69" s="135"/>
      <c r="I69" s="174"/>
      <c r="J69" s="135"/>
      <c r="K69" s="135"/>
      <c r="L69" s="135"/>
    </row>
    <row r="70" spans="2:12" s="43" customFormat="1" ht="20.25" hidden="1" customHeight="1" x14ac:dyDescent="0.25">
      <c r="B70" s="135">
        <f t="shared" si="0"/>
        <v>51</v>
      </c>
      <c r="C70" s="174"/>
      <c r="D70" s="175"/>
      <c r="E70" s="114"/>
      <c r="F70" s="175"/>
      <c r="G70" s="114"/>
      <c r="H70" s="135"/>
      <c r="I70" s="174"/>
      <c r="J70" s="135"/>
      <c r="K70" s="135"/>
      <c r="L70" s="135"/>
    </row>
    <row r="71" spans="2:12" s="43" customFormat="1" ht="20.25" hidden="1" customHeight="1" x14ac:dyDescent="0.25">
      <c r="B71" s="135">
        <f t="shared" si="0"/>
        <v>52</v>
      </c>
      <c r="C71" s="174"/>
      <c r="D71" s="175"/>
      <c r="E71" s="114"/>
      <c r="F71" s="175"/>
      <c r="G71" s="114"/>
      <c r="H71" s="135"/>
      <c r="I71" s="174"/>
      <c r="J71" s="135"/>
      <c r="K71" s="135"/>
      <c r="L71" s="135"/>
    </row>
    <row r="72" spans="2:12" s="43" customFormat="1" ht="20.25" hidden="1" customHeight="1" x14ac:dyDescent="0.25">
      <c r="B72" s="135">
        <f t="shared" si="0"/>
        <v>53</v>
      </c>
      <c r="C72" s="174"/>
      <c r="D72" s="175"/>
      <c r="E72" s="114"/>
      <c r="F72" s="175"/>
      <c r="G72" s="114"/>
      <c r="H72" s="135"/>
      <c r="I72" s="174"/>
      <c r="J72" s="135"/>
      <c r="K72" s="135"/>
      <c r="L72" s="135"/>
    </row>
    <row r="73" spans="2:12" s="43" customFormat="1" ht="20.25" hidden="1" customHeight="1" x14ac:dyDescent="0.25">
      <c r="B73" s="135">
        <f t="shared" si="0"/>
        <v>54</v>
      </c>
      <c r="C73" s="174"/>
      <c r="D73" s="175"/>
      <c r="E73" s="114"/>
      <c r="F73" s="175"/>
      <c r="G73" s="114"/>
      <c r="H73" s="135"/>
      <c r="I73" s="174"/>
      <c r="J73" s="135"/>
      <c r="K73" s="135"/>
      <c r="L73" s="135"/>
    </row>
    <row r="74" spans="2:12" s="43" customFormat="1" ht="20.25" hidden="1" customHeight="1" x14ac:dyDescent="0.25">
      <c r="B74" s="135">
        <f t="shared" si="0"/>
        <v>55</v>
      </c>
      <c r="C74" s="174"/>
      <c r="D74" s="175"/>
      <c r="E74" s="114"/>
      <c r="F74" s="175"/>
      <c r="G74" s="114"/>
      <c r="H74" s="135"/>
      <c r="I74" s="174"/>
      <c r="J74" s="135"/>
      <c r="K74" s="135"/>
      <c r="L74" s="135"/>
    </row>
    <row r="75" spans="2:12" s="43" customFormat="1" ht="20.25" hidden="1" customHeight="1" x14ac:dyDescent="0.25">
      <c r="B75" s="135">
        <f t="shared" si="0"/>
        <v>56</v>
      </c>
      <c r="C75" s="174"/>
      <c r="D75" s="175"/>
      <c r="E75" s="114"/>
      <c r="F75" s="175"/>
      <c r="G75" s="114"/>
      <c r="H75" s="135"/>
      <c r="I75" s="174"/>
      <c r="J75" s="135"/>
      <c r="K75" s="135"/>
      <c r="L75" s="135"/>
    </row>
    <row r="76" spans="2:12" s="43" customFormat="1" ht="20.25" hidden="1" customHeight="1" x14ac:dyDescent="0.25">
      <c r="B76" s="135">
        <f t="shared" si="0"/>
        <v>57</v>
      </c>
      <c r="C76" s="174"/>
      <c r="D76" s="175"/>
      <c r="E76" s="114"/>
      <c r="F76" s="175"/>
      <c r="G76" s="114"/>
      <c r="H76" s="135"/>
      <c r="I76" s="174"/>
      <c r="J76" s="135"/>
      <c r="K76" s="135"/>
      <c r="L76" s="135"/>
    </row>
    <row r="77" spans="2:12" s="43" customFormat="1" ht="20.25" hidden="1" customHeight="1" x14ac:dyDescent="0.25">
      <c r="B77" s="135">
        <f t="shared" si="0"/>
        <v>58</v>
      </c>
      <c r="C77" s="174"/>
      <c r="D77" s="175"/>
      <c r="E77" s="114"/>
      <c r="F77" s="175"/>
      <c r="G77" s="114"/>
      <c r="H77" s="135"/>
      <c r="I77" s="174"/>
      <c r="J77" s="135"/>
      <c r="K77" s="135"/>
      <c r="L77" s="135"/>
    </row>
    <row r="78" spans="2:12" s="43" customFormat="1" ht="20.25" hidden="1" customHeight="1" x14ac:dyDescent="0.25">
      <c r="B78" s="135">
        <f t="shared" si="0"/>
        <v>59</v>
      </c>
      <c r="C78" s="174"/>
      <c r="D78" s="175"/>
      <c r="E78" s="114"/>
      <c r="F78" s="175"/>
      <c r="G78" s="114"/>
      <c r="H78" s="135"/>
      <c r="I78" s="174"/>
      <c r="J78" s="135"/>
      <c r="K78" s="135"/>
      <c r="L78" s="135"/>
    </row>
    <row r="79" spans="2:12" s="43" customFormat="1" ht="20.25" hidden="1" customHeight="1" x14ac:dyDescent="0.25">
      <c r="B79" s="135">
        <f t="shared" si="0"/>
        <v>60</v>
      </c>
      <c r="C79" s="174"/>
      <c r="D79" s="175"/>
      <c r="E79" s="114"/>
      <c r="F79" s="175"/>
      <c r="G79" s="114"/>
      <c r="H79" s="135"/>
      <c r="I79" s="174"/>
      <c r="J79" s="135"/>
      <c r="K79" s="135"/>
      <c r="L79" s="135"/>
    </row>
    <row r="80" spans="2:12" s="43" customFormat="1" ht="20.25" hidden="1" customHeight="1" x14ac:dyDescent="0.25">
      <c r="B80" s="135">
        <f t="shared" si="0"/>
        <v>61</v>
      </c>
      <c r="C80" s="174"/>
      <c r="D80" s="175"/>
      <c r="E80" s="114"/>
      <c r="F80" s="175"/>
      <c r="G80" s="114"/>
      <c r="H80" s="135"/>
      <c r="I80" s="135"/>
      <c r="J80" s="135"/>
      <c r="K80" s="135"/>
      <c r="L80" s="135"/>
    </row>
    <row r="81" spans="2:12" s="43" customFormat="1" ht="20.25" hidden="1" customHeight="1" x14ac:dyDescent="0.25">
      <c r="B81" s="135">
        <f t="shared" si="0"/>
        <v>62</v>
      </c>
      <c r="C81" s="174"/>
      <c r="D81" s="175"/>
      <c r="E81" s="114"/>
      <c r="F81" s="175"/>
      <c r="G81" s="114"/>
      <c r="H81" s="135"/>
      <c r="I81" s="135"/>
      <c r="J81" s="135"/>
      <c r="K81" s="135"/>
      <c r="L81" s="135"/>
    </row>
    <row r="82" spans="2:12" s="43" customFormat="1" ht="20.25" hidden="1" customHeight="1" x14ac:dyDescent="0.25">
      <c r="B82" s="135">
        <f t="shared" si="0"/>
        <v>63</v>
      </c>
      <c r="C82" s="174"/>
      <c r="D82" s="175"/>
      <c r="E82" s="114"/>
      <c r="F82" s="175"/>
      <c r="G82" s="114"/>
      <c r="H82" s="135"/>
      <c r="I82" s="135"/>
      <c r="J82" s="135"/>
      <c r="K82" s="135"/>
      <c r="L82" s="135"/>
    </row>
    <row r="83" spans="2:12" s="43" customFormat="1" ht="20.25" hidden="1" customHeight="1" x14ac:dyDescent="0.25">
      <c r="B83" s="135">
        <f t="shared" si="0"/>
        <v>64</v>
      </c>
      <c r="C83" s="174"/>
      <c r="D83" s="175"/>
      <c r="E83" s="114"/>
      <c r="F83" s="175"/>
      <c r="G83" s="114"/>
      <c r="H83" s="135"/>
      <c r="I83" s="135"/>
      <c r="J83" s="135"/>
      <c r="K83" s="135"/>
      <c r="L83" s="135"/>
    </row>
    <row r="84" spans="2:12" s="43" customFormat="1" ht="20.25" hidden="1" customHeight="1" x14ac:dyDescent="0.25">
      <c r="B84" s="135">
        <f t="shared" si="0"/>
        <v>65</v>
      </c>
      <c r="C84" s="174"/>
      <c r="D84" s="175"/>
      <c r="E84" s="114"/>
      <c r="F84" s="175"/>
      <c r="G84" s="114"/>
      <c r="H84" s="135"/>
      <c r="I84" s="135"/>
      <c r="J84" s="135"/>
      <c r="K84" s="135"/>
      <c r="L84" s="135"/>
    </row>
    <row r="85" spans="2:12" s="43" customFormat="1" ht="20.25" hidden="1" customHeight="1" x14ac:dyDescent="0.25">
      <c r="B85" s="135">
        <f t="shared" si="0"/>
        <v>66</v>
      </c>
      <c r="C85" s="174"/>
      <c r="D85" s="175"/>
      <c r="E85" s="114"/>
      <c r="F85" s="175"/>
      <c r="G85" s="114"/>
      <c r="H85" s="135"/>
      <c r="I85" s="135"/>
      <c r="J85" s="135"/>
      <c r="K85" s="135"/>
      <c r="L85" s="135"/>
    </row>
    <row r="86" spans="2:12" s="43" customFormat="1" ht="20.25" hidden="1" customHeight="1" x14ac:dyDescent="0.25">
      <c r="B86" s="135">
        <f t="shared" si="0"/>
        <v>67</v>
      </c>
      <c r="C86" s="174"/>
      <c r="D86" s="175"/>
      <c r="E86" s="114"/>
      <c r="F86" s="175"/>
      <c r="G86" s="114"/>
      <c r="H86" s="135"/>
      <c r="I86" s="135"/>
      <c r="J86" s="135"/>
      <c r="K86" s="135"/>
      <c r="L86" s="135"/>
    </row>
    <row r="87" spans="2:12" s="43" customFormat="1" ht="20.25" hidden="1" customHeight="1" x14ac:dyDescent="0.25">
      <c r="B87" s="135">
        <f t="shared" si="0"/>
        <v>68</v>
      </c>
      <c r="C87" s="148"/>
      <c r="D87" s="145"/>
      <c r="E87" s="81"/>
      <c r="F87" s="146"/>
      <c r="G87" s="83"/>
      <c r="H87" s="147"/>
      <c r="I87" s="147"/>
      <c r="J87" s="147"/>
      <c r="K87" s="147"/>
      <c r="L87" s="147"/>
    </row>
    <row r="88" spans="2:12" s="43" customFormat="1" ht="20.25" hidden="1" customHeight="1" x14ac:dyDescent="0.25">
      <c r="B88" s="135">
        <f t="shared" si="0"/>
        <v>69</v>
      </c>
      <c r="C88" s="148"/>
      <c r="D88" s="145"/>
      <c r="E88" s="81"/>
      <c r="F88" s="146"/>
      <c r="G88" s="83"/>
      <c r="H88" s="147"/>
      <c r="I88" s="147"/>
      <c r="J88" s="147"/>
      <c r="K88" s="147"/>
      <c r="L88" s="147"/>
    </row>
    <row r="89" spans="2:12" s="43" customFormat="1" ht="20.25" hidden="1" customHeight="1" x14ac:dyDescent="0.25">
      <c r="B89" s="135">
        <f t="shared" si="0"/>
        <v>70</v>
      </c>
      <c r="C89" s="148"/>
      <c r="D89" s="145"/>
      <c r="E89" s="81"/>
      <c r="F89" s="146"/>
      <c r="G89" s="83"/>
      <c r="H89" s="147"/>
      <c r="I89" s="147"/>
      <c r="J89" s="147"/>
      <c r="K89" s="147"/>
      <c r="L89" s="147"/>
    </row>
    <row r="90" spans="2:12" ht="27.45" customHeight="1" x14ac:dyDescent="0.25">
      <c r="F90" s="150">
        <f>SUM(F20:F89)</f>
        <v>154848.53</v>
      </c>
    </row>
  </sheetData>
  <mergeCells count="10">
    <mergeCell ref="D18:E18"/>
    <mergeCell ref="F18:G18"/>
    <mergeCell ref="F7:G7"/>
    <mergeCell ref="B12:C12"/>
    <mergeCell ref="B15:J15"/>
    <mergeCell ref="B5:C5"/>
    <mergeCell ref="B1:F1"/>
    <mergeCell ref="D7:E7"/>
    <mergeCell ref="D5:G5"/>
    <mergeCell ref="B3:G3"/>
  </mergeCells>
  <dataValidations count="2">
    <dataValidation type="list" allowBlank="1" showInputMessage="1" showErrorMessage="1" sqref="E20:E62 G20:G62" xr:uid="{00000000-0002-0000-0400-000000000000}">
      <formula1>"Księgowa brutto,Odtworzeniowa"</formula1>
    </dataValidation>
    <dataValidation type="list" allowBlank="1" showInputMessage="1" showErrorMessage="1" sqref="I20:I79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038CD21A-4A6C-4C72-8FEE-685B9A5817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  <ds:schemaRef ds:uri="53da3d03-ccf9-4851-b062-49a3b553b61f"/>
    <ds:schemaRef ds:uri="ee918ea2-48ef-43bb-b876-de846cf64898"/>
  </ds:schemaRefs>
</ds:datastoreItem>
</file>

<file path=customXml/itemProps3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cp:lastPrinted>2026-01-19T12:30:49Z</cp:lastPrinted>
  <dcterms:created xsi:type="dcterms:W3CDTF">2010-09-22T10:18:20Z</dcterms:created>
  <dcterms:modified xsi:type="dcterms:W3CDTF">2026-02-03T10:07:54Z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