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44" documentId="13_ncr:1_{2FD5077B-5E8E-48FF-8D3E-6A00DE9C0F2F}" xr6:coauthVersionLast="47" xr6:coauthVersionMax="47" xr10:uidLastSave="{5B789324-5474-4444-B1F7-5019C2E8CF4F}"/>
  <bookViews>
    <workbookView xWindow="7968" yWindow="768" windowWidth="13908" windowHeight="10704" tabRatio="713" firstSheet="3" activeTab="5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  <sheet name="Maszyny i urządzenia" sheetId="22" r:id="rId6"/>
  </sheets>
  <externalReferences>
    <externalReference r:id="rId7"/>
  </externalReferences>
  <definedNames>
    <definedName name="_1Excel_BuiltIn_Print_Area_1_1_1" localSheetId="3">(#REF!,#REF!,#REF!,#REF!)</definedName>
    <definedName name="_1Excel_BuiltIn_Print_Area_1_1_1">(#REF!,#REF!,#REF!,#REF!)</definedName>
    <definedName name="_xlnm._FilterDatabase" localSheetId="5" hidden="1">'Maszyny i urządzenia'!$L$1:$L$105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SU'!$A$2:$J$37</definedName>
    <definedName name="_xlnm.Print_Area" localSheetId="0">INSTRUKCJA!$A$2:$O$78</definedName>
    <definedName name="_xlnm.Print_Area" localSheetId="2">'MIENIE SU'!$B$1:$I$34</definedName>
    <definedName name="_xlnm.Print_Area" localSheetId="3">'WYKAZ BUDYNKÓW'!$B$2:$U$67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5" l="1"/>
  <c r="F11" i="15"/>
  <c r="F10" i="15"/>
  <c r="F9" i="15"/>
  <c r="G11" i="5"/>
  <c r="Q16" i="22"/>
  <c r="P16" i="22"/>
  <c r="P15" i="22"/>
  <c r="O16" i="22"/>
  <c r="F16" i="22"/>
  <c r="E69" i="22"/>
  <c r="E68" i="22"/>
  <c r="M79" i="22"/>
  <c r="M77" i="22"/>
  <c r="N16" i="22"/>
  <c r="N15" i="22"/>
  <c r="E50" i="22"/>
  <c r="E16" i="22"/>
  <c r="G12" i="5"/>
  <c r="M66" i="22"/>
  <c r="M65" i="22"/>
  <c r="M64" i="22"/>
  <c r="M11" i="22"/>
  <c r="F95" i="15"/>
  <c r="F88" i="15"/>
  <c r="H28" i="20" l="1"/>
  <c r="F28" i="20"/>
  <c r="D6" i="20"/>
  <c r="B1" i="20"/>
  <c r="D9" i="15"/>
  <c r="D5" i="15"/>
  <c r="D5" i="5"/>
  <c r="D11" i="5"/>
  <c r="D11" i="15" l="1"/>
  <c r="D10" i="15"/>
  <c r="B1" i="15"/>
  <c r="B1" i="5"/>
  <c r="D12" i="5"/>
  <c r="D33" i="5" s="1"/>
  <c r="F12" i="15" l="1"/>
  <c r="D12" i="1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<sst xmlns="http://schemas.openxmlformats.org/spreadsheetml/2006/main" count="1380" uniqueCount="786">
  <si>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</si>
  <si>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</si>
  <si>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</si>
  <si>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</si>
  <si>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</si>
  <si>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</si>
  <si>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</si>
  <si>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</si>
  <si>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</si>
  <si>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</si>
  <si>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</si>
  <si>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</si>
  <si>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</si>
  <si>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</si>
  <si>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</si>
  <si>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</si>
  <si>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</si>
  <si>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</si>
  <si>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</si>
  <si>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</si>
  <si>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</si>
  <si>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</si>
  <si>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</si>
  <si>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</si>
  <si>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</si>
  <si>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</si>
  <si>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</si>
  <si>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</si>
  <si>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</si>
  <si>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</si>
  <si>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</si>
  <si>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</si>
  <si>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</si>
  <si>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</si>
  <si>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</si>
  <si>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</si>
  <si>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</si>
  <si>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</si>
  <si>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</si>
  <si>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</si>
  <si>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</si>
  <si>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</si>
  <si>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</si>
  <si>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</si>
  <si>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</si>
  <si>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</si>
  <si>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</si>
  <si>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</si>
  <si>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</si>
  <si>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</si>
  <si>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</si>
  <si>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</si>
  <si>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</si>
  <si>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</si>
  <si>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</si>
  <si>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</si>
  <si>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</si>
  <si>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</si>
  <si>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</si>
  <si>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</si>
  <si>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</si>
  <si>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</si>
  <si>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</si>
  <si>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</si>
  <si>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</si>
  <si>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</si>
  <si>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</si>
  <si>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</si>
  <si>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</si>
  <si>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</si>
  <si>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</si>
  <si>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</si>
  <si>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</si>
  <si>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</si>
  <si>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</si>
  <si>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</si>
  <si>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</si>
  <si>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</si>
  <si>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</si>
  <si>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</si>
  <si>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</si>
  <si>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</si>
  <si>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</si>
  <si>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</si>
  <si>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</si>
  <si>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</si>
  <si>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</si>
  <si>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</si>
  <si>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</si>
  <si>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</si>
  <si>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</si>
  <si>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</si>
  <si>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</si>
  <si>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</si>
  <si>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</si>
  <si>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</si>
  <si>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</si>
  <si>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</si>
  <si>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</si>
  <si>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</si>
  <si>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</si>
  <si>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</si>
  <si>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</si>
  <si>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</si>
  <si>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</si>
  <si>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</si>
  <si>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</si>
  <si>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</si>
  <si>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</si>
  <si>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</si>
  <si>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</si>
  <si>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</si>
  <si>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</si>
  <si>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</si>
  <si>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</si>
  <si>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</si>
  <si>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</si>
  <si>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</si>
  <si>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</si>
  <si>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</si>
  <si>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</si>
  <si>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</si>
  <si>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</si>
  <si>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</si>
  <si>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</si>
  <si>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</si>
  <si>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</si>
  <si>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</si>
  <si>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</si>
  <si>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</si>
  <si>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</si>
  <si>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</si>
  <si>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</si>
  <si>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</si>
  <si>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</si>
  <si>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</si>
  <si>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</si>
  <si>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</si>
  <si>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</si>
  <si>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</si>
  <si>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</si>
  <si>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</si>
  <si>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</si>
  <si>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</si>
  <si>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</si>
  <si>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</si>
  <si>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</si>
  <si>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</si>
  <si>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</si>
  <si>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</si>
  <si>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</si>
  <si>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</si>
  <si>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</si>
  <si>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</si>
  <si>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</si>
  <si>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</si>
  <si>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</si>
  <si>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</si>
  <si>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</si>
  <si>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</si>
  <si>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</si>
  <si>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</si>
  <si>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</si>
  <si>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</si>
  <si>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</si>
  <si>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</si>
  <si>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</si>
  <si>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</si>
  <si>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</si>
  <si>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</si>
  <si>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</si>
  <si>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</si>
  <si>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</si>
  <si>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</si>
  <si>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</si>
  <si>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</si>
  <si>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</si>
  <si>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</si>
  <si>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</si>
  <si>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</si>
  <si>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</si>
  <si>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</si>
  <si>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</si>
  <si>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</si>
  <si>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</si>
  <si>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</si>
  <si>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</si>
  <si>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</si>
  <si>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</si>
  <si>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</si>
  <si>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</si>
  <si>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</si>
  <si>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</si>
  <si>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</si>
  <si>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</si>
  <si>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</si>
  <si>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</si>
  <si>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</si>
  <si>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</si>
  <si>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</si>
  <si>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</si>
  <si>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</si>
  <si>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</si>
  <si>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</si>
  <si>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</si>
  <si>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</si>
  <si>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</si>
  <si>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</si>
  <si>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</si>
  <si>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</si>
  <si>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</si>
  <si>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</si>
  <si>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</si>
  <si>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</si>
  <si>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</si>
  <si>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Mienie pracowników, członków OSP i MDP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</si>
  <si>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</si>
  <si>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</si>
  <si>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</si>
  <si>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</si>
  <si>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</si>
  <si>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</si>
  <si>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</si>
  <si>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</si>
  <si>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</si>
  <si>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</si>
  <si>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</si>
  <si>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</si>
  <si>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</si>
  <si>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</si>
  <si>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</si>
  <si>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t>Konstrukcja dachu 
i rodzaj pokrycia dachowego</t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</si>
  <si>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</si>
  <si>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</si>
  <si>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</si>
  <si>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</si>
  <si>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</si>
  <si>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</si>
  <si>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</si>
  <si>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</si>
  <si>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</si>
  <si>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</si>
  <si>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</si>
  <si>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</si>
  <si>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</si>
  <si>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</si>
  <si>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</si>
  <si>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</si>
  <si>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</si>
  <si>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</si>
  <si>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</si>
  <si>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</si>
  <si>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</si>
  <si>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</si>
  <si>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</si>
  <si>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</si>
  <si>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</si>
  <si>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</si>
  <si>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</si>
  <si>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</si>
  <si>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</si>
  <si>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</si>
  <si>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</si>
  <si>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</si>
  <si>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</si>
  <si>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</si>
  <si>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</si>
  <si>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</si>
  <si>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</si>
  <si>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</si>
  <si>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</si>
  <si>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</si>
  <si>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</si>
  <si>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</si>
  <si>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</si>
  <si>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</si>
  <si>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</si>
  <si>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</si>
  <si>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</si>
  <si>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</si>
  <si>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</si>
  <si>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</si>
  <si>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</si>
  <si>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</si>
  <si>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</si>
  <si>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</si>
  <si>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t>hydranty wewnetrzne - 8 szt. Gaśnice proszkowe- 12 szt.,gaśnice śniegowe - 1 szt, urządzenie gaśnicze 2 kg - 1 szt., ;system detekcji gazu, instalacja odgromowa; najbliższa Straz Pożana w odległości  5 km              020 r. - drzwi przeciwdymowe - parter 4 szt.,piętro 3 szt.             2021 r. - 5 szt. drzwi ewakuacyjnych wyposażone w systemy antypaniczne.</t>
  </si>
  <si>
    <t>hydrant zewnętrzny podziemny - 1 szt. klapy dymowe - 2 szt.; hydranty wewnętrzne - 3 szt; gaśnice: proszkowe 5 szt, śniegowe 1 szt; urzadzenia gaśnicze 1 szt; czujniki ruchu 4 szt; Straż Pożarna w odległości 5 km</t>
  </si>
  <si>
    <t xml:space="preserve">hydranty wewnetrzne - 8 szt. Gaśnice proszkowe- 10 szt.,gaśnice śniegowe - 5 szt, urządzenie gaśnicze 2 kg - 1 szt., drzwi ewakuacyjne wyposażone w systemy antypaniczne, ;system detekcji gazu, instalacja odgromowa; najbliższa Straż Pożana w odległości  5 km   </t>
  </si>
  <si>
    <t xml:space="preserve">budynek ogrodzony i oświetlony, całodobowy monitoring,    całodobowy system monitorowania sygnału alarmowego- agencja ochrony;  czujki ruchu 35 szt.     </t>
  </si>
  <si>
    <t>budynek ogrodzony i oświetlony, całodobowy monitoring,   całodobowy system monitorowania systemu alarmowego -  agencja ochrony;</t>
  </si>
  <si>
    <t xml:space="preserve">budynek ogrodzony i oświetlony, całodobowy monitoring,   całodobowy system monitorowania systemu alarmowego -  agencja ochrony; czujki ruchu przy kazdych drzwiach ewakuacyjnych.    </t>
  </si>
  <si>
    <t>stalowo-drewniana</t>
  </si>
  <si>
    <t>żelbetonowa</t>
  </si>
  <si>
    <t>murowana</t>
  </si>
  <si>
    <t>Tak</t>
  </si>
  <si>
    <t>Nie</t>
  </si>
  <si>
    <t>Odtworzeniowa</t>
  </si>
  <si>
    <t>brak</t>
  </si>
  <si>
    <t>Nowa Iwiczna, ul. Krasickiego 56</t>
  </si>
  <si>
    <t>Nowa Iwiczna, ul. Zimowa 8a</t>
  </si>
  <si>
    <t>Nowa Iwiczna, ul. Krasickiego 56 (budynek odrębny połączony  łącznikiem nad ul. Szkolną ze starą szkołą)</t>
  </si>
  <si>
    <t>Szkoła Podstawowa w Nowej iwicznej</t>
  </si>
  <si>
    <t>HP M609dn</t>
  </si>
  <si>
    <t>HP Laser Jet PRO 400MFP M479</t>
  </si>
  <si>
    <t>Drukarka etykiet EPSON LW-600P</t>
  </si>
  <si>
    <t>Drukarka 3D</t>
  </si>
  <si>
    <t>HP M479 fdw LaserJet Pro</t>
  </si>
  <si>
    <t>Konca Minolta Bizhub C300i</t>
  </si>
  <si>
    <t>Konica Minolta Bizhub C364e</t>
  </si>
  <si>
    <t>Konica Minolta C454</t>
  </si>
  <si>
    <t>Konica Minolta C3350i</t>
  </si>
  <si>
    <t>Drukarka HP Color Pro LJ MFP M479 fdn</t>
  </si>
  <si>
    <t>Drukarka 3D "Laboratoria Przyszłości"</t>
  </si>
  <si>
    <t>Drukarka HP LJPro M404dn</t>
  </si>
  <si>
    <t>Drukarka Magicard300</t>
  </si>
  <si>
    <t>Drukarka HP LJ 4002dn</t>
  </si>
  <si>
    <t>Konica Minolta C361i</t>
  </si>
  <si>
    <t>WO</t>
  </si>
  <si>
    <t>SPNI/2249,2250</t>
  </si>
  <si>
    <t>SPNI/2552</t>
  </si>
  <si>
    <t>SPNI/2569</t>
  </si>
  <si>
    <t>SPNI/2570</t>
  </si>
  <si>
    <t>SPNI/2316</t>
  </si>
  <si>
    <t>SPNI/2317</t>
  </si>
  <si>
    <t>SPNI/2318</t>
  </si>
  <si>
    <t>SPNI/2351</t>
  </si>
  <si>
    <t>SPNI/2416</t>
  </si>
  <si>
    <t>SPNI/3893</t>
  </si>
  <si>
    <t>SPNI/4976</t>
  </si>
  <si>
    <t>SPNI/4660</t>
  </si>
  <si>
    <t>SPNI/5510</t>
  </si>
  <si>
    <t>SPNI/5592</t>
  </si>
  <si>
    <t>SPNI/5555</t>
  </si>
  <si>
    <t>SPNI/5556</t>
  </si>
  <si>
    <t>SPNI/5761</t>
  </si>
  <si>
    <t>SPNI</t>
  </si>
  <si>
    <t>Stacjonarny</t>
  </si>
  <si>
    <t>SPNI/5781</t>
  </si>
  <si>
    <t>SPNI/5817</t>
  </si>
  <si>
    <t>Komputer Dell 7070 SFF</t>
  </si>
  <si>
    <t>Komputer DELL OptiPlex 5000 SFF</t>
  </si>
  <si>
    <t>Komputer Dell OptiPlex 5250</t>
  </si>
  <si>
    <t>Komputer Dell OptiPlex 3240 AIO</t>
  </si>
  <si>
    <t>Komputer Dell OptiPlex 5250 AIO</t>
  </si>
  <si>
    <t>SPNI/2253-2312</t>
  </si>
  <si>
    <t>SPNI/5425-5429</t>
  </si>
  <si>
    <t>SPNI/5756</t>
  </si>
  <si>
    <t>SPNI/5757</t>
  </si>
  <si>
    <t>SPNI/5758</t>
  </si>
  <si>
    <t>SPNI/5759</t>
  </si>
  <si>
    <t>SPNI/5760</t>
  </si>
  <si>
    <t>SPNI/5602</t>
  </si>
  <si>
    <t>SPNI/5603</t>
  </si>
  <si>
    <t>SPNI/5604</t>
  </si>
  <si>
    <t>SPNI/5605</t>
  </si>
  <si>
    <t>SPNI/5606</t>
  </si>
  <si>
    <t>SPNI/5607</t>
  </si>
  <si>
    <t>SPNI/5608</t>
  </si>
  <si>
    <t>SPNI/5609</t>
  </si>
  <si>
    <t>SPNI/5610</t>
  </si>
  <si>
    <t>Komputer DELL Pro Slim Plus</t>
  </si>
  <si>
    <t>SPNI/5807-5810</t>
  </si>
  <si>
    <t>Monitor interaktywny LCD 65 PRO</t>
  </si>
  <si>
    <t>Tablica interaktywna  Multitouch</t>
  </si>
  <si>
    <t>Monitor interaktywny AVTEK</t>
  </si>
  <si>
    <t>Monitor interaktywny AVTEK 7Lite 65'</t>
  </si>
  <si>
    <t>Monitor interaktywny AVTEK TS6 98'</t>
  </si>
  <si>
    <t>Monitor interaktywny AVTEK TS8Mate 65'</t>
  </si>
  <si>
    <t>SPNI/2454-2468</t>
  </si>
  <si>
    <t>SPNI/4613</t>
  </si>
  <si>
    <t>SPNI/4962,4963</t>
  </si>
  <si>
    <t>SPNI/4964,4966,4967</t>
  </si>
  <si>
    <t>SPNI/4968,4969</t>
  </si>
  <si>
    <t>SPNI/2251,2252</t>
  </si>
  <si>
    <t>SPNI/5544</t>
  </si>
  <si>
    <t>SPNI/5523</t>
  </si>
  <si>
    <t>SPNI/5488</t>
  </si>
  <si>
    <t>SPNI/5767</t>
  </si>
  <si>
    <t>SPNI/5611</t>
  </si>
  <si>
    <t>SPNI/5612</t>
  </si>
  <si>
    <t>SPNI/5778</t>
  </si>
  <si>
    <t>SPNI/5791-5794</t>
  </si>
  <si>
    <t>Projektor przenośny Casio XJ-A242</t>
  </si>
  <si>
    <t>Epson EBS18</t>
  </si>
  <si>
    <t>Vivitek DX273-EDU</t>
  </si>
  <si>
    <t>SPNI/2315</t>
  </si>
  <si>
    <t>SPNI/4955</t>
  </si>
  <si>
    <t>SPNI/4956</t>
  </si>
  <si>
    <t>SPNI/4957</t>
  </si>
  <si>
    <t>SPNI/4958</t>
  </si>
  <si>
    <t>SPNI/4959</t>
  </si>
  <si>
    <t>SPNI/4961</t>
  </si>
  <si>
    <t>SPNI/5529</t>
  </si>
  <si>
    <t>4 606,35 </t>
  </si>
  <si>
    <t>Przenośny</t>
  </si>
  <si>
    <t>Projektor Casio</t>
  </si>
  <si>
    <t>Monitor Dell P2414H</t>
  </si>
  <si>
    <t>Monitor Dell P2422H</t>
  </si>
  <si>
    <t>Monitor iiyama</t>
  </si>
  <si>
    <t>Monitor DELL E2020H 19,5'</t>
  </si>
  <si>
    <t>SPNI/5774</t>
  </si>
  <si>
    <t>SPNI/5773</t>
  </si>
  <si>
    <t>SPNI/5811, 5812</t>
  </si>
  <si>
    <t>Monitor DELL P2425H</t>
  </si>
  <si>
    <t>SPNI/5527,5528</t>
  </si>
  <si>
    <t>SPNI/5430-5434</t>
  </si>
  <si>
    <t>SPNI/2415</t>
  </si>
  <si>
    <t>Laptop Dell Vostro 7590</t>
  </si>
  <si>
    <t>Laptop Dell Latitude E 5450</t>
  </si>
  <si>
    <t>Laptop DELL XPS 9520</t>
  </si>
  <si>
    <t>Laptop HP Inc. 15,6'</t>
  </si>
  <si>
    <t>Laptop Dell Letitude 3540 2SXPLS3</t>
  </si>
  <si>
    <t>SPNI/2313</t>
  </si>
  <si>
    <t>SPNI/2496,2498,2499,2500</t>
  </si>
  <si>
    <t>SPNI/2501-2511</t>
  </si>
  <si>
    <t>SPNI/4658,4659</t>
  </si>
  <si>
    <t>SPNI/5493-5500</t>
  </si>
  <si>
    <t>SPNI/5531</t>
  </si>
  <si>
    <t>Laptop DELL Pro 16 PC16250</t>
  </si>
  <si>
    <t>SPNI/5841-5917</t>
  </si>
  <si>
    <t>Laptop przeglądarkowy Fortis G1i14</t>
  </si>
  <si>
    <t>SPNI/5818-5840</t>
  </si>
  <si>
    <t>Tablet Lenovo Idea Tab Pro ZAE5</t>
  </si>
  <si>
    <t>SPNI/5918-5964</t>
  </si>
  <si>
    <t>Tablet Wacom (graficzny)</t>
  </si>
  <si>
    <t>Tablet WACOM CTL-4100K</t>
  </si>
  <si>
    <t>Samsung Galaxy Tab A7Lite</t>
  </si>
  <si>
    <t>Tablet Lenovo Tab M10 Plus 10,3'</t>
  </si>
  <si>
    <t>SPNI/2352-2357</t>
  </si>
  <si>
    <t>SPNI/2358,2359</t>
  </si>
  <si>
    <t>SPNI/4990-4993</t>
  </si>
  <si>
    <t>SPNI/5501-5508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</si>
  <si>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14.01.2026)</t>
    </r>
  </si>
  <si>
    <t>program ,,stołówka"</t>
  </si>
  <si>
    <t>Dyskalkulia wieczysta - SP</t>
  </si>
  <si>
    <t>Dyskalkulia wieczysta - G</t>
  </si>
  <si>
    <t>matematyka kl IV-VI</t>
  </si>
  <si>
    <t>MOLPED/WINS opr. Serwera</t>
  </si>
  <si>
    <t>MOLP EDWINS opr. Komp.</t>
  </si>
  <si>
    <t>kompozytor klasówek</t>
  </si>
  <si>
    <t>oprogramowanie zarządzające z obsługą kont bankowych</t>
  </si>
  <si>
    <t>moduł umożliwiający import przelewów</t>
  </si>
  <si>
    <t>program komputerowy Stołówka</t>
  </si>
  <si>
    <t>program komputerowy "Tworzenie brył do drukarki 3D"</t>
  </si>
  <si>
    <t>Licencja na nagrywanie 2 kanałów Agent 003</t>
  </si>
  <si>
    <t>Oprogramowanie drukarki do legitymacji BMBASE</t>
  </si>
  <si>
    <t>SPNI/2875</t>
  </si>
  <si>
    <t>SPNI/2876</t>
  </si>
  <si>
    <t>SPNI/2877</t>
  </si>
  <si>
    <t>SPNI/2882</t>
  </si>
  <si>
    <t>SPNI/2883</t>
  </si>
  <si>
    <t>SPNI/2884-2893</t>
  </si>
  <si>
    <t>SPNI/2894-2943</t>
  </si>
  <si>
    <t>SPNI/2878</t>
  </si>
  <si>
    <t>SPNI/2879</t>
  </si>
  <si>
    <t>SPNI/2880</t>
  </si>
  <si>
    <t>SPNI/2881</t>
  </si>
  <si>
    <t>SPNI/4994</t>
  </si>
  <si>
    <t>SPNI/5546</t>
  </si>
  <si>
    <t>SPNI/5597</t>
  </si>
  <si>
    <t>oprogramowanie</t>
  </si>
  <si>
    <t>NAZWA JEDNOSTKI:                    Szkoła Podstawowa w Nowej Iwicznej</t>
  </si>
  <si>
    <t>Wykaz maszyn i urządzeń &lt;=2018</t>
  </si>
  <si>
    <t>Wykaz maszyn i urządzeń &gt;2018</t>
  </si>
  <si>
    <t>Nazwa</t>
  </si>
  <si>
    <t>Ilość</t>
  </si>
  <si>
    <t>Wartość w PLN</t>
  </si>
  <si>
    <t>określenie wartości*</t>
  </si>
  <si>
    <t>Numer inwentarzowy SPNI</t>
  </si>
  <si>
    <t>1.</t>
  </si>
  <si>
    <t>klimatyzatory Panasonic szt.x2894,68 zł</t>
  </si>
  <si>
    <t>SPNI/2733 - 2735</t>
  </si>
  <si>
    <t xml:space="preserve">Klimatyzatory LG  </t>
  </si>
  <si>
    <t>SPNI/2736-2741</t>
  </si>
  <si>
    <t>2.</t>
  </si>
  <si>
    <t>niszczarka HSM</t>
  </si>
  <si>
    <t>SPNI/2384</t>
  </si>
  <si>
    <t>3.</t>
  </si>
  <si>
    <t>klimatyzator Midea  7,1 kW</t>
  </si>
  <si>
    <t>SPNI/2727</t>
  </si>
  <si>
    <t>lodówka MPM-99</t>
  </si>
  <si>
    <t>SPNI/2373</t>
  </si>
  <si>
    <t>4.</t>
  </si>
  <si>
    <t>Klimatyzator LG Standard P12</t>
  </si>
  <si>
    <t>SPNI/2729</t>
  </si>
  <si>
    <t>pralka</t>
  </si>
  <si>
    <t>SPNI/2422</t>
  </si>
  <si>
    <t>5.</t>
  </si>
  <si>
    <t>Klimatyzator Electra</t>
  </si>
  <si>
    <t>SPNI/2670</t>
  </si>
  <si>
    <t>Serwer DELL R540</t>
  </si>
  <si>
    <t>SPNI/2451</t>
  </si>
  <si>
    <t>6.</t>
  </si>
  <si>
    <t>klimatyzator LG</t>
  </si>
  <si>
    <t>SPNI/2731</t>
  </si>
  <si>
    <t>Klimatyzator LG S09EQ</t>
  </si>
  <si>
    <t>SPNI/2724</t>
  </si>
  <si>
    <t>7.</t>
  </si>
  <si>
    <t>SPNI/2732</t>
  </si>
  <si>
    <t>obieraczka do ziemniaków podwójna</t>
  </si>
  <si>
    <t>SPNI/2138</t>
  </si>
  <si>
    <t>8.</t>
  </si>
  <si>
    <t>Odśnieżarka Snapper</t>
  </si>
  <si>
    <t>SPNI/1985</t>
  </si>
  <si>
    <t>patelnia elektryczna PE-03</t>
  </si>
  <si>
    <t>SPNI/2132,2133</t>
  </si>
  <si>
    <t>9.</t>
  </si>
  <si>
    <t>Zamiatarka spalinowa</t>
  </si>
  <si>
    <t>SPNI/1986</t>
  </si>
  <si>
    <t>szafa chłodnicza 360 l</t>
  </si>
  <si>
    <t>SPNI/2161</t>
  </si>
  <si>
    <t>10.</t>
  </si>
  <si>
    <t>urzadzenia zabawowe na plac zabaw</t>
  </si>
  <si>
    <t>kpl.</t>
  </si>
  <si>
    <t>SPNI/2484</t>
  </si>
  <si>
    <t>taboret elektryczny  z blatem TE-1F</t>
  </si>
  <si>
    <t>SPNI/2136,2137,2160</t>
  </si>
  <si>
    <t>11.</t>
  </si>
  <si>
    <t>piec konwekcyjno-parowy</t>
  </si>
  <si>
    <t>SPNI/2477</t>
  </si>
  <si>
    <t>SPNI/2178</t>
  </si>
  <si>
    <t>12.</t>
  </si>
  <si>
    <t>piekarnik elektryczny 3komorowy PE-3T</t>
  </si>
  <si>
    <t>SPNI/2480</t>
  </si>
  <si>
    <t>kocioł warzelny</t>
  </si>
  <si>
    <t>SPNI/2176</t>
  </si>
  <si>
    <t>13.</t>
  </si>
  <si>
    <t>mikser ręczny HP 600 Ultra</t>
  </si>
  <si>
    <t>SPNI/2829</t>
  </si>
  <si>
    <t>zamrażarka skrzyniowa ZD-600</t>
  </si>
  <si>
    <t>SPNI/2128,2129,2130</t>
  </si>
  <si>
    <t>14.</t>
  </si>
  <si>
    <t>SPNI/2567</t>
  </si>
  <si>
    <t>bemar 1-kom. na podstawie 1204/700/850</t>
  </si>
  <si>
    <t>SPNI/2211,2212</t>
  </si>
  <si>
    <t>15.</t>
  </si>
  <si>
    <t>zmywarka kapturowa</t>
  </si>
  <si>
    <t>SPNI/2370</t>
  </si>
  <si>
    <t>szafa chłodnicza  130L</t>
  </si>
  <si>
    <t>SPNI/2179</t>
  </si>
  <si>
    <t>16.</t>
  </si>
  <si>
    <t>szafa chłodnicza 350L</t>
  </si>
  <si>
    <t>SPNI/2371</t>
  </si>
  <si>
    <t>maszynka do mięsa</t>
  </si>
  <si>
    <t>SPNI/2180</t>
  </si>
  <si>
    <t>17.</t>
  </si>
  <si>
    <t>stół chłodniczy sałatkowy</t>
  </si>
  <si>
    <t>SPNI/2863</t>
  </si>
  <si>
    <t xml:space="preserve">zmywarka kapturowa ProfChef z pompą </t>
  </si>
  <si>
    <t>SPNI/2134,2135</t>
  </si>
  <si>
    <t>18.</t>
  </si>
  <si>
    <t>waga platformowa DB-11</t>
  </si>
  <si>
    <t>SPNI/2815</t>
  </si>
  <si>
    <t>Kuchnia elektryczna z piekarnikiem</t>
  </si>
  <si>
    <t>SPNI/2177</t>
  </si>
  <si>
    <t>19.</t>
  </si>
  <si>
    <t>bemar elektryczny jezdny 1 komorowy</t>
  </si>
  <si>
    <t>SPNI/2443</t>
  </si>
  <si>
    <t>SPNI/2388</t>
  </si>
  <si>
    <t>20.</t>
  </si>
  <si>
    <t>ekspres do kawy ciśnieniowy Saec</t>
  </si>
  <si>
    <t>SPNI/2440</t>
  </si>
  <si>
    <t xml:space="preserve">Lodówka Candy </t>
  </si>
  <si>
    <t>SPNI/2113</t>
  </si>
  <si>
    <t>21.</t>
  </si>
  <si>
    <t>ekspres Philips</t>
  </si>
  <si>
    <t>SPNI/2808</t>
  </si>
  <si>
    <t>Zmywarka Bosch</t>
  </si>
  <si>
    <t>SPNI/2117</t>
  </si>
  <si>
    <t>22.</t>
  </si>
  <si>
    <t>Chłodziarka Zanussi</t>
  </si>
  <si>
    <t>SPNI/2375</t>
  </si>
  <si>
    <t>Urządzenie do sprzątania Numatic</t>
  </si>
  <si>
    <t>SPNI/2434</t>
  </si>
  <si>
    <t>23.</t>
  </si>
  <si>
    <t xml:space="preserve">lodówka </t>
  </si>
  <si>
    <t>SPNI/2106</t>
  </si>
  <si>
    <t>SPNI/2433</t>
  </si>
  <si>
    <t>24.</t>
  </si>
  <si>
    <t>Lodówka Liber</t>
  </si>
  <si>
    <t>SPNI/2436</t>
  </si>
  <si>
    <t xml:space="preserve">Karcher parownica </t>
  </si>
  <si>
    <t>SPNI/2109</t>
  </si>
  <si>
    <t>25.</t>
  </si>
  <si>
    <t>Dygestorium</t>
  </si>
  <si>
    <t>SPNI/2100</t>
  </si>
  <si>
    <t>winda osobowa dla niepełnosprawnych</t>
  </si>
  <si>
    <t>SPNI/2485</t>
  </si>
  <si>
    <t>Serwer telekomunikacyjny</t>
  </si>
  <si>
    <t>SPNI/2448</t>
  </si>
  <si>
    <t>27.</t>
  </si>
  <si>
    <t>Wózek Dell Venue</t>
  </si>
  <si>
    <t>SPNI/2319</t>
  </si>
  <si>
    <t>Klimatyzator LG S12EQ</t>
  </si>
  <si>
    <t>SPNI/2725</t>
  </si>
  <si>
    <t>28.</t>
  </si>
  <si>
    <t>piec VESSMAN Vitocrossal 200</t>
  </si>
  <si>
    <t>SPNI/2478,2479</t>
  </si>
  <si>
    <t>Klimatyzator LG S18EQ</t>
  </si>
  <si>
    <t>SPNI/2722</t>
  </si>
  <si>
    <t>29.</t>
  </si>
  <si>
    <t>maszyna czyszcząca Nilfisk SC400</t>
  </si>
  <si>
    <t>SPNI/2445</t>
  </si>
  <si>
    <t>SPNI/2427</t>
  </si>
  <si>
    <t>30.</t>
  </si>
  <si>
    <t>SPNI/2432</t>
  </si>
  <si>
    <t>Maszyna myjąco czyszcząca Karcher</t>
  </si>
  <si>
    <t>SPNI/2314</t>
  </si>
  <si>
    <t>31.</t>
  </si>
  <si>
    <t>SPNI/2430</t>
  </si>
  <si>
    <t>Kufer na tablety</t>
  </si>
  <si>
    <t>SPNI/2234,2235</t>
  </si>
  <si>
    <t>32.</t>
  </si>
  <si>
    <t>Urządzenie do sprzątania Karcher</t>
  </si>
  <si>
    <t>SPNI/2429</t>
  </si>
  <si>
    <t>UPS ETN</t>
  </si>
  <si>
    <t>SPNI/2225,2226,2227</t>
  </si>
  <si>
    <t>33.</t>
  </si>
  <si>
    <t>Serwer DELL R520</t>
  </si>
  <si>
    <t>SPNI/2449</t>
  </si>
  <si>
    <t>Urządzenie plac zabaw lokomotywa</t>
  </si>
  <si>
    <t>kpl</t>
  </si>
  <si>
    <t>SPNI/2952</t>
  </si>
  <si>
    <t>34.</t>
  </si>
  <si>
    <t>Zestaw nagłaśniający</t>
  </si>
  <si>
    <t>SPNI/2350</t>
  </si>
  <si>
    <t>Ekspres DeLonghi</t>
  </si>
  <si>
    <t>SPNI/5461</t>
  </si>
  <si>
    <t>35.</t>
  </si>
  <si>
    <t>SPNI/2428</t>
  </si>
  <si>
    <t>Lodówka Sharp</t>
  </si>
  <si>
    <t>SPNI/5462</t>
  </si>
  <si>
    <t>36.</t>
  </si>
  <si>
    <t>Rejestrator</t>
  </si>
  <si>
    <t>SPNI/2452</t>
  </si>
  <si>
    <t>Pralka Candy</t>
  </si>
  <si>
    <t>SPNI/5466</t>
  </si>
  <si>
    <t>37.</t>
  </si>
  <si>
    <t>waga platformowa DB-II</t>
  </si>
  <si>
    <t>SPNI/2151</t>
  </si>
  <si>
    <t>SPNI/4615</t>
  </si>
  <si>
    <t>38.</t>
  </si>
  <si>
    <t>Waga lekarska</t>
  </si>
  <si>
    <t>SPNI/2105</t>
  </si>
  <si>
    <t>Aparat SONY RX100</t>
  </si>
  <si>
    <t>SPNI/5002,5003</t>
  </si>
  <si>
    <t>39.</t>
  </si>
  <si>
    <t xml:space="preserve">Niszczarka Fellowes </t>
  </si>
  <si>
    <t>SPNI/2123</t>
  </si>
  <si>
    <t>Głośniki Creative 2.0 GigaWorks</t>
  </si>
  <si>
    <t>SPNI/5440-5444</t>
  </si>
  <si>
    <t>40.</t>
  </si>
  <si>
    <t>Niszczarka RES</t>
  </si>
  <si>
    <t>SPNI/2383</t>
  </si>
  <si>
    <t xml:space="preserve">Głośniki Bluetooth BOSE SoundLink Flex BT </t>
  </si>
  <si>
    <t>SPNI/818,819</t>
  </si>
  <si>
    <t>41.</t>
  </si>
  <si>
    <t>SPNI/2671-2679</t>
  </si>
  <si>
    <t>Symulator Laserowy z tarczą elektroniczną</t>
  </si>
  <si>
    <t>SPNI/4944</t>
  </si>
  <si>
    <t>42.</t>
  </si>
  <si>
    <t>Klimatyzator</t>
  </si>
  <si>
    <t>SPNI/2726</t>
  </si>
  <si>
    <t xml:space="preserve">Zamiatarka Cedrus </t>
  </si>
  <si>
    <t>SPNI/5455</t>
  </si>
  <si>
    <t>43.</t>
  </si>
  <si>
    <t>SPNI/2723</t>
  </si>
  <si>
    <t>UPS EATON</t>
  </si>
  <si>
    <t>SPNI/4989</t>
  </si>
  <si>
    <t>44.</t>
  </si>
  <si>
    <t>SPNI/2385</t>
  </si>
  <si>
    <t>Aparat Sony</t>
  </si>
  <si>
    <t>SPNI/5446</t>
  </si>
  <si>
    <t>45.</t>
  </si>
  <si>
    <t xml:space="preserve">ekspres Saeco </t>
  </si>
  <si>
    <t>SPNI/2441</t>
  </si>
  <si>
    <t>Kamera GoPro</t>
  </si>
  <si>
    <t>SPNI/4996,4997,4998</t>
  </si>
  <si>
    <t>46.</t>
  </si>
  <si>
    <t>Lodówka Beko</t>
  </si>
  <si>
    <t>SPNI/2374</t>
  </si>
  <si>
    <t>Teleskop Levenbuk</t>
  </si>
  <si>
    <t>SPNI/5009</t>
  </si>
  <si>
    <t>Maszyna Scrubmaster B30CLTB 43cm Hako</t>
  </si>
  <si>
    <t>SPNI/2446</t>
  </si>
  <si>
    <t>Klimatyzator LG s18ET</t>
  </si>
  <si>
    <t>SPNI/5525,5526</t>
  </si>
  <si>
    <t>RAZEM</t>
  </si>
  <si>
    <t>Piec Viessmann</t>
  </si>
  <si>
    <t>SPNI/5476</t>
  </si>
  <si>
    <t>49.</t>
  </si>
  <si>
    <t>Szorowarka Nilfisk Viper</t>
  </si>
  <si>
    <t>SPNI/5475</t>
  </si>
  <si>
    <t>50.</t>
  </si>
  <si>
    <t>Urządzenie do sprzątania Numatic NVH 180-2</t>
  </si>
  <si>
    <t>SPNI/5489,5524</t>
  </si>
  <si>
    <t>51.</t>
  </si>
  <si>
    <t>Rejestrator Hikvision DA-7732NXI-14sc</t>
  </si>
  <si>
    <t>SPNI/5514</t>
  </si>
  <si>
    <t>52.</t>
  </si>
  <si>
    <t>Polerka jednotarczowa Viper</t>
  </si>
  <si>
    <t>SPNI/5522</t>
  </si>
  <si>
    <t>53.</t>
  </si>
  <si>
    <t>Genrator pary tefal GV9221</t>
  </si>
  <si>
    <t>SPNI/5530</t>
  </si>
  <si>
    <t>54.</t>
  </si>
  <si>
    <t>Pralka Bosch Wan2825EPL</t>
  </si>
  <si>
    <t>SPNI/5541</t>
  </si>
  <si>
    <t>55.</t>
  </si>
  <si>
    <t>Suszarka Bosch WQG24EAPL</t>
  </si>
  <si>
    <t>SPNI/5542</t>
  </si>
  <si>
    <t>56.</t>
  </si>
  <si>
    <t>UPS EATON 5PX 2200i RT3U G2</t>
  </si>
  <si>
    <t>SPNI/5543</t>
  </si>
  <si>
    <t>57.</t>
  </si>
  <si>
    <t>Zestaw nagłaśniający przenośny iQ15''</t>
  </si>
  <si>
    <t>SPNI/5576-5583</t>
  </si>
  <si>
    <t>58.</t>
  </si>
  <si>
    <t>Zestaw nagłaśniający Subwoofer aktywnyiQ15"</t>
  </si>
  <si>
    <t>SPNI/5584,5585</t>
  </si>
  <si>
    <t>59.</t>
  </si>
  <si>
    <t>Zestaw nagłaśniający Mikrofon TG  500H-C 1780</t>
  </si>
  <si>
    <t>SPNI/5586,5587</t>
  </si>
  <si>
    <t>60.</t>
  </si>
  <si>
    <t>Zestaw nagłaśniający Odbiornik 2- kanałowy 19""</t>
  </si>
  <si>
    <t>SPNI/5588</t>
  </si>
  <si>
    <t>61.</t>
  </si>
  <si>
    <t>Zestaw nagłaśniający  Stagebox Behringer S16</t>
  </si>
  <si>
    <t>SPNI/5589</t>
  </si>
  <si>
    <t>62.</t>
  </si>
  <si>
    <t>Zestaw nagłaśniający Mikser Behringer X32</t>
  </si>
  <si>
    <t>SPNI/5590</t>
  </si>
  <si>
    <t>63.</t>
  </si>
  <si>
    <t>Parownica Karcher SC5 EasyFix</t>
  </si>
  <si>
    <t>SPNI/5547</t>
  </si>
  <si>
    <t>64.</t>
  </si>
  <si>
    <t>Rejestrator Hikvision</t>
  </si>
  <si>
    <t>SPNI/5595</t>
  </si>
  <si>
    <t>65.</t>
  </si>
  <si>
    <t>Duży sprzęt kuchenny Napęd NMK110C</t>
  </si>
  <si>
    <t>SPNI/5598</t>
  </si>
  <si>
    <t>Klimatyzator podstropowy LG</t>
  </si>
  <si>
    <t>SPNI/5591</t>
  </si>
  <si>
    <t>SUMA</t>
  </si>
  <si>
    <t>*odtworzeniowa (WO) / księgowa brutto (KB)</t>
  </si>
  <si>
    <t>Nowa Iwiczna dn, 17.02.2025</t>
  </si>
  <si>
    <t>Księgowa brutto</t>
  </si>
  <si>
    <t>Klimatyzator LG</t>
  </si>
  <si>
    <t>SPNI/5783</t>
  </si>
  <si>
    <t>68.</t>
  </si>
  <si>
    <t>69.</t>
  </si>
  <si>
    <t>Switch HPE Aruba</t>
  </si>
  <si>
    <t>SPNI/5784,5785</t>
  </si>
  <si>
    <t>Router UbiQity</t>
  </si>
  <si>
    <t>SPNI/5786</t>
  </si>
  <si>
    <t>Pralka Beko</t>
  </si>
  <si>
    <t>SPNI/5787</t>
  </si>
  <si>
    <t>SPNI/5795, 5796</t>
  </si>
  <si>
    <t>70.</t>
  </si>
  <si>
    <t>71.</t>
  </si>
  <si>
    <t>GRUPA 8</t>
  </si>
  <si>
    <t>GRUPPA 6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</si>
  <si>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14.01.2026)</t>
    </r>
  </si>
  <si>
    <t>KB GR 8</t>
  </si>
  <si>
    <t>WO GR 6</t>
  </si>
  <si>
    <t>WO GR 8</t>
  </si>
  <si>
    <t>GR 6</t>
  </si>
  <si>
    <t>GR 8</t>
  </si>
  <si>
    <t>bardzo dobry</t>
  </si>
  <si>
    <t>dobry</t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</si>
  <si>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14.01.2026)</t>
    </r>
  </si>
  <si>
    <t>Szkoła Podstawowa w Nowej Iwicznej</t>
  </si>
  <si>
    <t>123 093 48 18</t>
  </si>
  <si>
    <t>001147194</t>
  </si>
  <si>
    <t>85.20.Z</t>
  </si>
  <si>
    <t>edukacyjna</t>
  </si>
  <si>
    <t>Nowa Iwiczna, ul. Krasickiego 56
Nowa Iwiczna, ul. Zimowa 8a</t>
  </si>
  <si>
    <t>NIE</t>
  </si>
  <si>
    <t>TAK</t>
  </si>
  <si>
    <t>TAK pielęgniarski</t>
  </si>
  <si>
    <t xml:space="preserve">TAK, ok. 3.000 zł, środek transportu: brak lub samochód </t>
  </si>
  <si>
    <t>Nie dotyczy</t>
  </si>
  <si>
    <t>Planowane są, ale na ten moment nie posiadamy dokładniejszych informacji.</t>
  </si>
  <si>
    <t>Zamontowane ograniczniki przeciwprzepięciowe w rozdzielnicach.</t>
  </si>
  <si>
    <t>boisko, plac zabaw i plac rekreacyjny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</si>
</sst>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  <numFmt numFmtId="168" formatCode="#,##0.00_ ;\-#,##0.00\ "/>
    <numFmt numFmtId="169" formatCode="#,##0.00;[Red]#,##0.00"/>
  </numFmts>
  <fonts count="79" x14ac:knownFonts="1"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Tahoma"/>
      <family val="2"/>
    </font>
    <font>
      <sz val="11"/>
      <name val="Calibri"/>
      <family val="2"/>
      <scheme val="minor"/>
    </font>
    <font>
      <sz val="10"/>
      <name val="Segoe UI"/>
      <family val="2"/>
      <charset val="238"/>
    </font>
    <font>
      <sz val="11"/>
      <color rgb="FF9C6500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name val="Tahoma"/>
      <family val="2"/>
      <charset val="238"/>
    </font>
    <font>
      <sz val="10"/>
      <color rgb="FF000000"/>
      <name val="Tahoma"/>
      <family val="2"/>
      <charset val="238"/>
    </font>
    <font>
      <sz val="10"/>
      <color rgb="FF006100"/>
      <name val="Arial"/>
      <family val="2"/>
      <charset val="238"/>
    </font>
    <font>
      <sz val="10"/>
      <color rgb="FF006100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2"/>
      <color theme="1"/>
      <name val="Segoe UI"/>
      <family val="2"/>
      <charset val="1"/>
    </font>
    <font>
      <sz val="11"/>
      <color theme="1"/>
      <name val="Segoe UI"/>
      <family val="2"/>
      <charset val="1"/>
    </font>
    <font>
      <b/>
      <sz val="10"/>
      <color theme="1"/>
      <name val="Segoe UI"/>
      <family val="2"/>
      <charset val="238"/>
    </font>
    <font>
      <b/>
      <sz val="10"/>
      <color theme="1"/>
      <name val="Segoe UI"/>
      <family val="2"/>
      <charset val="1"/>
    </font>
    <font>
      <b/>
      <sz val="10"/>
      <name val="Arial"/>
      <family val="2"/>
      <charset val="238"/>
    </font>
    <font>
      <sz val="10"/>
      <color rgb="FF9C0006"/>
      <name val="Segoe UI"/>
      <family val="2"/>
      <charset val="238"/>
    </font>
    <font>
      <sz val="10"/>
      <color theme="1"/>
      <name val="Segoe UI"/>
      <family val="2"/>
      <charset val="238"/>
    </font>
    <font>
      <sz val="10"/>
      <color theme="1"/>
      <name val="Tahoma"/>
      <family val="2"/>
      <charset val="238"/>
    </font>
    <font>
      <sz val="12"/>
      <color theme="1"/>
      <name val="Calibri"/>
      <family val="2"/>
      <scheme val="minor"/>
    </font>
    <font>
      <sz val="8"/>
      <name val="Arial CE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3">
    <xf numFmtId="0" fontId="0" fillId="0" borderId="0"/>
    <xf numFmtId="0" fontId="1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/>
    <xf numFmtId="0" fontId="6" fillId="0" borderId="0"/>
    <xf numFmtId="0" fontId="2" fillId="0" borderId="0"/>
    <xf numFmtId="0" fontId="9" fillId="0" borderId="0"/>
    <xf numFmtId="0" fontId="3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0" borderId="0"/>
    <xf numFmtId="0" fontId="55" fillId="9" borderId="0" applyNumberFormat="0" applyBorder="0" applyAlignment="0" applyProtection="0"/>
    <xf numFmtId="0" fontId="56" fillId="10" borderId="0" applyNumberFormat="0" applyBorder="0" applyAlignment="0" applyProtection="0"/>
    <xf numFmtId="0" fontId="62" fillId="11" borderId="0" applyNumberFormat="0" applyBorder="0" applyAlignment="0" applyProtection="0"/>
    <xf numFmtId="0" fontId="68" fillId="0" borderId="0"/>
    <xf numFmtId="0" fontId="3" fillId="0" borderId="0"/>
  </cellStyleXfs>
  <cellXfs count="472">
    <xf numFmtId="0" fontId="0" fillId="0" borderId="0" xfId="0"/>
    <xf numFmtId="0" fontId="13" fillId="0" borderId="0" xfId="8" applyFont="1"/>
    <xf numFmtId="0" fontId="12" fillId="0" borderId="0" xfId="8" applyFont="1"/>
    <xf numFmtId="0" fontId="13" fillId="0" borderId="0" xfId="8" applyFont="1" applyAlignment="1">
      <alignment horizontal="center"/>
    </xf>
    <xf numFmtId="0" fontId="14" fillId="0" borderId="0" xfId="8" applyFont="1"/>
    <xf numFmtId="0" fontId="15" fillId="0" borderId="0" xfId="8" applyFont="1"/>
    <xf numFmtId="0" fontId="12" fillId="0" borderId="1" xfId="8" applyFont="1" applyBorder="1" applyAlignment="1">
      <alignment horizontal="center" vertical="center" wrapText="1"/>
    </xf>
    <xf numFmtId="0" fontId="12" fillId="0" borderId="0" xfId="8" applyFont="1" applyAlignment="1">
      <alignment vertical="center" wrapText="1"/>
    </xf>
    <xf numFmtId="0" fontId="13" fillId="0" borderId="0" xfId="8" applyFont="1" applyAlignment="1">
      <alignment vertical="center" wrapText="1"/>
    </xf>
    <xf numFmtId="0" fontId="13" fillId="0" borderId="0" xfId="8" applyFont="1" applyAlignment="1">
      <alignment wrapText="1"/>
    </xf>
    <xf numFmtId="0" fontId="13" fillId="0" borderId="0" xfId="8" applyFont="1" applyAlignment="1">
      <alignment horizontal="center" wrapText="1"/>
    </xf>
    <xf numFmtId="0" fontId="19" fillId="0" borderId="0" xfId="8" applyFont="1" applyAlignment="1">
      <alignment horizontal="left" vertical="center" wrapText="1"/>
    </xf>
    <xf numFmtId="0" fontId="12" fillId="0" borderId="0" xfId="8" applyFont="1" applyAlignment="1">
      <alignment horizontal="left" vertical="center" wrapText="1"/>
    </xf>
    <xf numFmtId="0" fontId="12" fillId="0" borderId="0" xfId="8" applyFont="1" applyAlignment="1">
      <alignment horizontal="center" vertical="center" wrapText="1"/>
    </xf>
    <xf numFmtId="0" fontId="12" fillId="0" borderId="0" xfId="8" applyFont="1" applyAlignment="1">
      <alignment horizontal="center" wrapText="1"/>
    </xf>
    <xf numFmtId="0" fontId="13" fillId="0" borderId="0" xfId="8" applyFont="1" applyAlignment="1">
      <alignment horizontal="left" vertical="center"/>
    </xf>
    <xf numFmtId="0" fontId="13" fillId="0" borderId="0" xfId="8" applyFont="1" applyAlignment="1">
      <alignment horizontal="center" vertical="center"/>
    </xf>
    <xf numFmtId="0" fontId="12" fillId="2" borderId="1" xfId="8" applyFont="1" applyFill="1" applyBorder="1" applyAlignment="1">
      <alignment horizontal="center" vertical="center" wrapText="1"/>
    </xf>
    <xf numFmtId="0" fontId="12" fillId="2" borderId="1" xfId="8" applyFont="1" applyFill="1" applyBorder="1" applyAlignment="1">
      <alignment horizontal="center" vertical="center"/>
    </xf>
    <xf numFmtId="0" fontId="18" fillId="0" borderId="0" xfId="8" applyFont="1" applyAlignment="1">
      <alignment vertical="center"/>
    </xf>
    <xf numFmtId="0" fontId="13" fillId="0" borderId="1" xfId="8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top" wrapText="1"/>
    </xf>
    <xf numFmtId="0" fontId="13" fillId="0" borderId="0" xfId="8" applyFont="1" applyAlignment="1">
      <alignment vertical="top"/>
    </xf>
    <xf numFmtId="0" fontId="12" fillId="0" borderId="0" xfId="8" applyFont="1" applyAlignment="1">
      <alignment horizontal="center"/>
    </xf>
    <xf numFmtId="0" fontId="22" fillId="0" borderId="0" xfId="8" applyFont="1"/>
    <xf numFmtId="0" fontId="18" fillId="0" borderId="0" xfId="8" applyFont="1"/>
    <xf numFmtId="0" fontId="23" fillId="0" borderId="0" xfId="8" applyFont="1"/>
    <xf numFmtId="0" fontId="24" fillId="0" borderId="0" xfId="0" applyFont="1"/>
    <xf numFmtId="0" fontId="25" fillId="0" borderId="0" xfId="1" applyFont="1" applyAlignment="1">
      <alignment vertical="center"/>
    </xf>
    <xf numFmtId="0" fontId="12" fillId="0" borderId="0" xfId="8" applyFont="1" applyAlignment="1">
      <alignment horizontal="left"/>
    </xf>
    <xf numFmtId="0" fontId="26" fillId="0" borderId="0" xfId="8" applyFont="1"/>
    <xf numFmtId="0" fontId="27" fillId="0" borderId="0" xfId="8" applyFont="1"/>
    <xf numFmtId="0" fontId="27" fillId="0" borderId="0" xfId="8" applyFont="1" applyAlignment="1">
      <alignment horizontal="center"/>
    </xf>
    <xf numFmtId="0" fontId="28" fillId="0" borderId="0" xfId="8" applyFont="1"/>
    <xf numFmtId="0" fontId="29" fillId="0" borderId="0" xfId="8" applyFont="1"/>
    <xf numFmtId="0" fontId="30" fillId="0" borderId="0" xfId="8" applyFont="1"/>
    <xf numFmtId="0" fontId="30" fillId="0" borderId="0" xfId="8" applyFont="1" applyAlignment="1">
      <alignment horizontal="center"/>
    </xf>
    <xf numFmtId="0" fontId="12" fillId="7" borderId="1" xfId="8" applyFont="1" applyFill="1" applyBorder="1" applyAlignment="1">
      <alignment horizontal="center" vertical="center" wrapText="1"/>
    </xf>
    <xf numFmtId="0" fontId="12" fillId="7" borderId="1" xfId="8" applyFont="1" applyFill="1" applyBorder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11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44" fontId="13" fillId="7" borderId="1" xfId="14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35" fillId="0" borderId="0" xfId="0" applyFont="1"/>
    <xf numFmtId="0" fontId="36" fillId="0" borderId="0" xfId="0" applyFont="1" applyAlignment="1">
      <alignment vertical="center"/>
    </xf>
    <xf numFmtId="0" fontId="32" fillId="0" borderId="0" xfId="0" applyFont="1"/>
    <xf numFmtId="0" fontId="36" fillId="0" borderId="0" xfId="0" applyFont="1"/>
    <xf numFmtId="0" fontId="38" fillId="0" borderId="0" xfId="0" applyFont="1"/>
    <xf numFmtId="165" fontId="40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36" fillId="4" borderId="0" xfId="0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3" fillId="6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4" borderId="0" xfId="0" applyFont="1" applyFill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/>
    <xf numFmtId="0" fontId="13" fillId="0" borderId="0" xfId="0" applyFont="1"/>
    <xf numFmtId="166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165" fontId="40" fillId="0" borderId="0" xfId="0" applyNumberFormat="1" applyFont="1" applyAlignment="1">
      <alignment horizontal="center"/>
    </xf>
    <xf numFmtId="166" fontId="45" fillId="0" borderId="0" xfId="0" applyNumberFormat="1" applyFont="1" applyAlignment="1">
      <alignment horizontal="right"/>
    </xf>
    <xf numFmtId="0" fontId="45" fillId="0" borderId="0" xfId="0" applyFont="1" applyAlignment="1">
      <alignment horizontal="center"/>
    </xf>
    <xf numFmtId="0" fontId="45" fillId="0" borderId="0" xfId="0" applyFont="1"/>
    <xf numFmtId="166" fontId="32" fillId="0" borderId="0" xfId="0" applyNumberFormat="1" applyFont="1" applyAlignment="1">
      <alignment horizontal="right"/>
    </xf>
    <xf numFmtId="0" fontId="32" fillId="0" borderId="0" xfId="0" applyFont="1" applyAlignment="1">
      <alignment horizontal="center"/>
    </xf>
    <xf numFmtId="166" fontId="43" fillId="0" borderId="0" xfId="0" applyNumberFormat="1" applyFont="1" applyAlignment="1">
      <alignment horizontal="right"/>
    </xf>
    <xf numFmtId="0" fontId="43" fillId="0" borderId="0" xfId="0" applyFont="1" applyAlignment="1">
      <alignment horizontal="center"/>
    </xf>
    <xf numFmtId="165" fontId="46" fillId="0" borderId="0" xfId="0" applyNumberFormat="1" applyFont="1" applyAlignment="1">
      <alignment horizontal="center"/>
    </xf>
    <xf numFmtId="0" fontId="43" fillId="0" borderId="0" xfId="0" applyFont="1"/>
    <xf numFmtId="166" fontId="38" fillId="0" borderId="0" xfId="0" applyNumberFormat="1" applyFont="1" applyAlignment="1">
      <alignment horizontal="right"/>
    </xf>
    <xf numFmtId="0" fontId="38" fillId="0" borderId="0" xfId="0" applyFont="1" applyAlignment="1">
      <alignment horizontal="center"/>
    </xf>
    <xf numFmtId="0" fontId="32" fillId="4" borderId="1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center" vertical="center" wrapText="1"/>
    </xf>
    <xf numFmtId="165" fontId="13" fillId="7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left" vertical="center" wrapText="1"/>
    </xf>
    <xf numFmtId="44" fontId="13" fillId="4" borderId="1" xfId="11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44" fontId="13" fillId="5" borderId="1" xfId="11" applyFont="1" applyFill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40" fillId="5" borderId="1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44" fillId="5" borderId="1" xfId="0" applyFont="1" applyFill="1" applyBorder="1" applyAlignment="1">
      <alignment horizontal="center" vertical="center" wrapText="1"/>
    </xf>
    <xf numFmtId="44" fontId="13" fillId="4" borderId="1" xfId="14" applyFont="1" applyFill="1" applyBorder="1" applyAlignment="1">
      <alignment vertical="center" wrapText="1"/>
    </xf>
    <xf numFmtId="44" fontId="13" fillId="5" borderId="1" xfId="14" applyFont="1" applyFill="1" applyBorder="1" applyAlignment="1">
      <alignment vertical="center" wrapText="1"/>
    </xf>
    <xf numFmtId="0" fontId="32" fillId="0" borderId="1" xfId="0" applyFont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vertical="top" wrapText="1"/>
    </xf>
    <xf numFmtId="0" fontId="15" fillId="4" borderId="1" xfId="0" applyFont="1" applyFill="1" applyBorder="1" applyAlignment="1">
      <alignment horizontal="left" vertical="center" wrapText="1"/>
    </xf>
    <xf numFmtId="167" fontId="13" fillId="4" borderId="1" xfId="0" applyNumberFormat="1" applyFont="1" applyFill="1" applyBorder="1" applyAlignment="1">
      <alignment vertical="center" wrapText="1"/>
    </xf>
    <xf numFmtId="0" fontId="13" fillId="4" borderId="10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left" vertical="center" wrapText="1"/>
    </xf>
    <xf numFmtId="0" fontId="41" fillId="4" borderId="10" xfId="0" applyFont="1" applyFill="1" applyBorder="1" applyAlignment="1">
      <alignment horizontal="center" vertical="center" wrapText="1"/>
    </xf>
    <xf numFmtId="0" fontId="44" fillId="4" borderId="11" xfId="0" applyFont="1" applyFill="1" applyBorder="1" applyAlignment="1">
      <alignment horizontal="center" vertical="center"/>
    </xf>
    <xf numFmtId="0" fontId="44" fillId="4" borderId="11" xfId="9" applyFont="1" applyFill="1" applyBorder="1" applyAlignment="1">
      <alignment horizontal="left" vertical="center" wrapText="1"/>
    </xf>
    <xf numFmtId="0" fontId="44" fillId="4" borderId="11" xfId="0" applyFont="1" applyFill="1" applyBorder="1" applyAlignment="1">
      <alignment vertical="center" wrapText="1"/>
    </xf>
    <xf numFmtId="0" fontId="44" fillId="4" borderId="12" xfId="0" applyFont="1" applyFill="1" applyBorder="1" applyAlignment="1">
      <alignment horizontal="center" vertical="center"/>
    </xf>
    <xf numFmtId="0" fontId="44" fillId="4" borderId="12" xfId="9" applyFont="1" applyFill="1" applyBorder="1" applyAlignment="1">
      <alignment horizontal="left" vertical="center" wrapText="1"/>
    </xf>
    <xf numFmtId="0" fontId="44" fillId="4" borderId="12" xfId="0" applyFont="1" applyFill="1" applyBorder="1" applyAlignment="1">
      <alignment vertical="center" wrapText="1"/>
    </xf>
    <xf numFmtId="0" fontId="45" fillId="4" borderId="1" xfId="0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13" fillId="4" borderId="1" xfId="9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164" fontId="13" fillId="7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44" fontId="13" fillId="4" borderId="1" xfId="0" applyNumberFormat="1" applyFont="1" applyFill="1" applyBorder="1" applyAlignment="1">
      <alignment horizontal="left" vertical="center" wrapText="1"/>
    </xf>
    <xf numFmtId="44" fontId="13" fillId="4" borderId="10" xfId="0" applyNumberFormat="1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44" fillId="0" borderId="11" xfId="0" applyFont="1" applyBorder="1" applyAlignment="1">
      <alignment vertical="center" wrapText="1"/>
    </xf>
    <xf numFmtId="44" fontId="51" fillId="4" borderId="11" xfId="0" applyNumberFormat="1" applyFont="1" applyFill="1" applyBorder="1" applyAlignment="1">
      <alignment horizontal="left" vertical="center" wrapText="1"/>
    </xf>
    <xf numFmtId="0" fontId="44" fillId="4" borderId="11" xfId="0" applyFont="1" applyFill="1" applyBorder="1" applyAlignment="1">
      <alignment horizontal="center" vertical="center" wrapText="1"/>
    </xf>
    <xf numFmtId="44" fontId="44" fillId="4" borderId="11" xfId="0" applyNumberFormat="1" applyFont="1" applyFill="1" applyBorder="1" applyAlignment="1">
      <alignment horizontal="left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0" fontId="44" fillId="0" borderId="11" xfId="0" applyFont="1" applyBorder="1" applyAlignment="1">
      <alignment horizontal="right" vertical="center" wrapText="1"/>
    </xf>
    <xf numFmtId="0" fontId="44" fillId="0" borderId="12" xfId="0" applyFont="1" applyBorder="1" applyAlignment="1">
      <alignment horizontal="right" vertical="center" wrapText="1"/>
    </xf>
    <xf numFmtId="44" fontId="51" fillId="4" borderId="12" xfId="0" applyNumberFormat="1" applyFont="1" applyFill="1" applyBorder="1" applyAlignment="1">
      <alignment horizontal="left" vertical="center" wrapText="1"/>
    </xf>
    <xf numFmtId="0" fontId="44" fillId="4" borderId="12" xfId="0" applyFont="1" applyFill="1" applyBorder="1" applyAlignment="1">
      <alignment horizontal="center" vertical="center" wrapText="1"/>
    </xf>
    <xf numFmtId="44" fontId="35" fillId="4" borderId="1" xfId="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44" fontId="13" fillId="7" borderId="1" xfId="0" applyNumberFormat="1" applyFont="1" applyFill="1" applyBorder="1" applyAlignment="1">
      <alignment horizontal="left" vertical="center" wrapText="1"/>
    </xf>
    <xf numFmtId="44" fontId="13" fillId="7" borderId="2" xfId="0" applyNumberFormat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64" fontId="13" fillId="0" borderId="0" xfId="0" applyNumberFormat="1" applyFont="1" applyAlignment="1">
      <alignment horizontal="right" vertical="center" wrapText="1"/>
    </xf>
    <xf numFmtId="164" fontId="13" fillId="0" borderId="0" xfId="0" applyNumberFormat="1" applyFont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165" fontId="13" fillId="0" borderId="0" xfId="0" applyNumberFormat="1" applyFont="1" applyAlignment="1">
      <alignment vertical="center" wrapText="1"/>
    </xf>
    <xf numFmtId="165" fontId="13" fillId="4" borderId="0" xfId="0" applyNumberFormat="1" applyFont="1" applyFill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44" fontId="13" fillId="4" borderId="1" xfId="0" applyNumberFormat="1" applyFont="1" applyFill="1" applyBorder="1" applyAlignment="1">
      <alignment horizontal="right" vertical="center" wrapText="1"/>
    </xf>
    <xf numFmtId="44" fontId="13" fillId="7" borderId="1" xfId="0" applyNumberFormat="1" applyFont="1" applyFill="1" applyBorder="1" applyAlignment="1">
      <alignment horizontal="right" vertical="center" wrapText="1"/>
    </xf>
    <xf numFmtId="44" fontId="13" fillId="7" borderId="2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right" vertical="center" wrapText="1"/>
    </xf>
    <xf numFmtId="165" fontId="13" fillId="0" borderId="0" xfId="0" applyNumberFormat="1" applyFont="1" applyAlignment="1">
      <alignment horizontal="right" vertical="center" wrapText="1"/>
    </xf>
    <xf numFmtId="0" fontId="49" fillId="0" borderId="0" xfId="0" applyFont="1" applyAlignment="1">
      <alignment vertical="center"/>
    </xf>
    <xf numFmtId="44" fontId="13" fillId="4" borderId="1" xfId="0" applyNumberFormat="1" applyFont="1" applyFill="1" applyBorder="1" applyAlignment="1">
      <alignment horizontal="right" vertical="center"/>
    </xf>
    <xf numFmtId="0" fontId="13" fillId="4" borderId="1" xfId="27" applyFont="1" applyFill="1" applyBorder="1" applyAlignment="1">
      <alignment horizontal="center" vertical="center" wrapText="1"/>
    </xf>
    <xf numFmtId="0" fontId="58" fillId="12" borderId="1" xfId="28" applyFont="1" applyFill="1" applyBorder="1" applyAlignment="1">
      <alignment horizontal="left" vertical="center"/>
    </xf>
    <xf numFmtId="0" fontId="59" fillId="5" borderId="5" xfId="0" applyFont="1" applyFill="1" applyBorder="1" applyAlignment="1">
      <alignment horizontal="left" vertical="center"/>
    </xf>
    <xf numFmtId="1" fontId="61" fillId="12" borderId="1" xfId="0" applyNumberFormat="1" applyFont="1" applyFill="1" applyBorder="1" applyAlignment="1">
      <alignment horizontal="center" wrapText="1"/>
    </xf>
    <xf numFmtId="1" fontId="61" fillId="12" borderId="1" xfId="0" applyNumberFormat="1" applyFont="1" applyFill="1" applyBorder="1" applyAlignment="1">
      <alignment horizontal="center" vertical="center" wrapText="1"/>
    </xf>
    <xf numFmtId="4" fontId="58" fillId="12" borderId="1" xfId="28" applyNumberFormat="1" applyFont="1" applyFill="1" applyBorder="1" applyAlignment="1">
      <alignment horizontal="center"/>
    </xf>
    <xf numFmtId="4" fontId="58" fillId="12" borderId="1" xfId="30" applyNumberFormat="1" applyFont="1" applyFill="1" applyBorder="1" applyAlignment="1">
      <alignment horizontal="center"/>
    </xf>
    <xf numFmtId="4" fontId="58" fillId="12" borderId="1" xfId="28" applyNumberFormat="1" applyFont="1" applyFill="1" applyBorder="1" applyAlignment="1">
      <alignment horizontal="center" vertical="center"/>
    </xf>
    <xf numFmtId="2" fontId="59" fillId="5" borderId="1" xfId="0" applyNumberFormat="1" applyFont="1" applyFill="1" applyBorder="1" applyAlignment="1">
      <alignment horizontal="center"/>
    </xf>
    <xf numFmtId="0" fontId="61" fillId="12" borderId="1" xfId="0" applyFont="1" applyFill="1" applyBorder="1" applyAlignment="1">
      <alignment horizontal="center" wrapText="1"/>
    </xf>
    <xf numFmtId="0" fontId="59" fillId="12" borderId="6" xfId="0" applyFont="1" applyFill="1" applyBorder="1" applyAlignment="1">
      <alignment horizontal="center" vertical="center"/>
    </xf>
    <xf numFmtId="2" fontId="59" fillId="12" borderId="1" xfId="0" applyNumberFormat="1" applyFont="1" applyFill="1" applyBorder="1" applyAlignment="1">
      <alignment horizontal="center"/>
    </xf>
    <xf numFmtId="0" fontId="59" fillId="12" borderId="5" xfId="0" applyFont="1" applyFill="1" applyBorder="1" applyAlignment="1">
      <alignment horizontal="left" vertical="center"/>
    </xf>
    <xf numFmtId="0" fontId="64" fillId="5" borderId="1" xfId="0" applyFont="1" applyFill="1" applyBorder="1" applyAlignment="1">
      <alignment vertical="center"/>
    </xf>
    <xf numFmtId="44" fontId="64" fillId="4" borderId="1" xfId="0" applyNumberFormat="1" applyFont="1" applyFill="1" applyBorder="1" applyAlignment="1">
      <alignment horizontal="right" vertical="center"/>
    </xf>
    <xf numFmtId="0" fontId="64" fillId="4" borderId="1" xfId="0" applyFont="1" applyFill="1" applyBorder="1" applyAlignment="1">
      <alignment horizontal="center" vertical="center" wrapText="1"/>
    </xf>
    <xf numFmtId="0" fontId="64" fillId="5" borderId="1" xfId="0" applyFont="1" applyFill="1" applyBorder="1" applyAlignment="1">
      <alignment horizontal="center" vertical="center"/>
    </xf>
    <xf numFmtId="4" fontId="59" fillId="12" borderId="1" xfId="0" applyNumberFormat="1" applyFont="1" applyFill="1" applyBorder="1" applyAlignment="1">
      <alignment horizontal="center" vertical="center"/>
    </xf>
    <xf numFmtId="4" fontId="64" fillId="5" borderId="1" xfId="0" applyNumberFormat="1" applyFont="1" applyFill="1" applyBorder="1" applyAlignment="1">
      <alignment horizontal="center" vertical="center"/>
    </xf>
    <xf numFmtId="0" fontId="58" fillId="12" borderId="1" xfId="28" applyFont="1" applyFill="1" applyBorder="1" applyAlignment="1">
      <alignment horizontal="center"/>
    </xf>
    <xf numFmtId="0" fontId="58" fillId="12" borderId="1" xfId="28" applyFont="1" applyFill="1" applyBorder="1" applyAlignment="1">
      <alignment horizontal="center" vertical="center"/>
    </xf>
    <xf numFmtId="0" fontId="59" fillId="12" borderId="4" xfId="0" applyFont="1" applyFill="1" applyBorder="1" applyAlignment="1">
      <alignment horizontal="center" vertical="center"/>
    </xf>
    <xf numFmtId="0" fontId="59" fillId="12" borderId="4" xfId="0" applyFont="1" applyFill="1" applyBorder="1" applyAlignment="1">
      <alignment horizontal="center"/>
    </xf>
    <xf numFmtId="0" fontId="64" fillId="12" borderId="1" xfId="0" applyFont="1" applyFill="1" applyBorder="1" applyAlignment="1">
      <alignment horizontal="center" vertical="center" wrapText="1"/>
    </xf>
    <xf numFmtId="0" fontId="64" fillId="12" borderId="1" xfId="0" applyFont="1" applyFill="1" applyBorder="1" applyAlignment="1">
      <alignment horizontal="center" vertical="center"/>
    </xf>
    <xf numFmtId="0" fontId="58" fillId="12" borderId="1" xfId="29" applyFont="1" applyFill="1" applyBorder="1" applyAlignment="1">
      <alignment horizontal="center" vertical="center"/>
    </xf>
    <xf numFmtId="0" fontId="60" fillId="12" borderId="1" xfId="0" applyFont="1" applyFill="1" applyBorder="1" applyAlignment="1">
      <alignment horizontal="center" vertical="center"/>
    </xf>
    <xf numFmtId="4" fontId="61" fillId="12" borderId="1" xfId="0" applyNumberFormat="1" applyFont="1" applyFill="1" applyBorder="1" applyAlignment="1">
      <alignment horizontal="center"/>
    </xf>
    <xf numFmtId="0" fontId="58" fillId="12" borderId="2" xfId="28" applyFont="1" applyFill="1" applyBorder="1" applyAlignment="1">
      <alignment horizontal="left" vertical="center"/>
    </xf>
    <xf numFmtId="44" fontId="64" fillId="4" borderId="2" xfId="0" applyNumberFormat="1" applyFont="1" applyFill="1" applyBorder="1" applyAlignment="1">
      <alignment horizontal="right" vertical="center"/>
    </xf>
    <xf numFmtId="0" fontId="64" fillId="4" borderId="2" xfId="0" applyFont="1" applyFill="1" applyBorder="1" applyAlignment="1">
      <alignment horizontal="center" vertical="center" wrapText="1"/>
    </xf>
    <xf numFmtId="4" fontId="61" fillId="12" borderId="2" xfId="0" applyNumberFormat="1" applyFont="1" applyFill="1" applyBorder="1" applyAlignment="1">
      <alignment horizontal="center" vertical="center"/>
    </xf>
    <xf numFmtId="0" fontId="61" fillId="12" borderId="2" xfId="0" applyFont="1" applyFill="1" applyBorder="1" applyAlignment="1">
      <alignment horizontal="center" vertical="center" wrapText="1"/>
    </xf>
    <xf numFmtId="1" fontId="61" fillId="12" borderId="2" xfId="0" applyNumberFormat="1" applyFont="1" applyFill="1" applyBorder="1" applyAlignment="1">
      <alignment horizontal="center" vertical="center" wrapText="1"/>
    </xf>
    <xf numFmtId="1" fontId="61" fillId="12" borderId="13" xfId="0" applyNumberFormat="1" applyFont="1" applyFill="1" applyBorder="1" applyAlignment="1">
      <alignment horizontal="center" wrapText="1"/>
    </xf>
    <xf numFmtId="0" fontId="64" fillId="5" borderId="13" xfId="0" applyFont="1" applyFill="1" applyBorder="1" applyAlignment="1">
      <alignment horizontal="center" vertical="center"/>
    </xf>
    <xf numFmtId="0" fontId="59" fillId="12" borderId="1" xfId="0" applyFont="1" applyFill="1" applyBorder="1" applyAlignment="1">
      <alignment horizontal="center" vertical="center"/>
    </xf>
    <xf numFmtId="0" fontId="9" fillId="12" borderId="1" xfId="3" applyFill="1" applyBorder="1" applyAlignment="1">
      <alignment horizontal="center"/>
    </xf>
    <xf numFmtId="4" fontId="9" fillId="12" borderId="1" xfId="3" applyNumberFormat="1" applyFill="1" applyBorder="1" applyAlignment="1">
      <alignment horizontal="center"/>
    </xf>
    <xf numFmtId="0" fontId="64" fillId="5" borderId="4" xfId="0" applyFont="1" applyFill="1" applyBorder="1" applyAlignment="1">
      <alignment horizontal="center" vertical="center"/>
    </xf>
    <xf numFmtId="44" fontId="64" fillId="4" borderId="4" xfId="0" applyNumberFormat="1" applyFont="1" applyFill="1" applyBorder="1" applyAlignment="1">
      <alignment horizontal="right" vertical="center"/>
    </xf>
    <xf numFmtId="44" fontId="64" fillId="4" borderId="16" xfId="0" applyNumberFormat="1" applyFont="1" applyFill="1" applyBorder="1" applyAlignment="1">
      <alignment horizontal="right" vertical="center"/>
    </xf>
    <xf numFmtId="44" fontId="64" fillId="4" borderId="15" xfId="0" applyNumberFormat="1" applyFont="1" applyFill="1" applyBorder="1" applyAlignment="1">
      <alignment horizontal="right" vertical="center"/>
    </xf>
    <xf numFmtId="0" fontId="64" fillId="4" borderId="15" xfId="0" applyFont="1" applyFill="1" applyBorder="1" applyAlignment="1">
      <alignment horizontal="center" vertical="center" wrapText="1"/>
    </xf>
    <xf numFmtId="4" fontId="64" fillId="5" borderId="15" xfId="0" applyNumberFormat="1" applyFont="1" applyFill="1" applyBorder="1" applyAlignment="1">
      <alignment horizontal="center" vertical="center"/>
    </xf>
    <xf numFmtId="0" fontId="64" fillId="5" borderId="15" xfId="0" applyFont="1" applyFill="1" applyBorder="1" applyAlignment="1">
      <alignment horizontal="center" vertical="center"/>
    </xf>
    <xf numFmtId="4" fontId="9" fillId="12" borderId="2" xfId="3" applyNumberFormat="1" applyFill="1" applyBorder="1" applyAlignment="1">
      <alignment horizontal="center"/>
    </xf>
    <xf numFmtId="0" fontId="9" fillId="12" borderId="2" xfId="3" applyFill="1" applyBorder="1" applyAlignment="1">
      <alignment horizontal="center"/>
    </xf>
    <xf numFmtId="0" fontId="64" fillId="12" borderId="2" xfId="0" applyFont="1" applyFill="1" applyBorder="1" applyAlignment="1">
      <alignment horizontal="center" vertical="center"/>
    </xf>
    <xf numFmtId="0" fontId="64" fillId="5" borderId="15" xfId="0" applyFont="1" applyFill="1" applyBorder="1" applyAlignment="1">
      <alignment vertical="center"/>
    </xf>
    <xf numFmtId="0" fontId="58" fillId="12" borderId="2" xfId="28" applyFont="1" applyFill="1" applyBorder="1" applyAlignment="1">
      <alignment horizontal="center" vertical="center"/>
    </xf>
    <xf numFmtId="0" fontId="65" fillId="12" borderId="2" xfId="0" applyFont="1" applyFill="1" applyBorder="1" applyAlignment="1">
      <alignment horizontal="left" vertical="center" wrapText="1"/>
    </xf>
    <xf numFmtId="0" fontId="65" fillId="12" borderId="1" xfId="0" applyFont="1" applyFill="1" applyBorder="1" applyAlignment="1">
      <alignment horizontal="left" vertical="center" wrapText="1"/>
    </xf>
    <xf numFmtId="0" fontId="65" fillId="12" borderId="0" xfId="0" applyFont="1" applyFill="1" applyAlignment="1">
      <alignment horizontal="center" vertical="center"/>
    </xf>
    <xf numFmtId="0" fontId="65" fillId="12" borderId="2" xfId="0" applyFont="1" applyFill="1" applyBorder="1" applyAlignment="1">
      <alignment horizontal="center" vertical="center" wrapText="1"/>
    </xf>
    <xf numFmtId="0" fontId="64" fillId="12" borderId="16" xfId="0" applyFont="1" applyFill="1" applyBorder="1" applyAlignment="1">
      <alignment horizontal="center" vertical="center"/>
    </xf>
    <xf numFmtId="4" fontId="64" fillId="12" borderId="1" xfId="0" applyNumberFormat="1" applyFont="1" applyFill="1" applyBorder="1" applyAlignment="1">
      <alignment horizontal="center" vertical="center"/>
    </xf>
    <xf numFmtId="0" fontId="65" fillId="12" borderId="1" xfId="0" applyFont="1" applyFill="1" applyBorder="1" applyAlignment="1">
      <alignment horizontal="center" vertical="center" wrapText="1"/>
    </xf>
    <xf numFmtId="0" fontId="64" fillId="12" borderId="4" xfId="0" applyFont="1" applyFill="1" applyBorder="1" applyAlignment="1">
      <alignment horizontal="center" vertical="center"/>
    </xf>
    <xf numFmtId="0" fontId="64" fillId="12" borderId="1" xfId="28" applyFont="1" applyFill="1" applyBorder="1" applyAlignment="1">
      <alignment horizontal="center"/>
    </xf>
    <xf numFmtId="4" fontId="58" fillId="12" borderId="2" xfId="28" applyNumberFormat="1" applyFont="1" applyFill="1" applyBorder="1" applyAlignment="1">
      <alignment horizontal="center"/>
    </xf>
    <xf numFmtId="0" fontId="64" fillId="12" borderId="2" xfId="28" applyFont="1" applyFill="1" applyBorder="1" applyAlignment="1">
      <alignment horizontal="center"/>
    </xf>
    <xf numFmtId="0" fontId="65" fillId="12" borderId="15" xfId="0" applyFont="1" applyFill="1" applyBorder="1" applyAlignment="1">
      <alignment horizontal="left" vertical="center" wrapText="1"/>
    </xf>
    <xf numFmtId="44" fontId="64" fillId="4" borderId="18" xfId="0" applyNumberFormat="1" applyFont="1" applyFill="1" applyBorder="1" applyAlignment="1">
      <alignment horizontal="right" vertical="center"/>
    </xf>
    <xf numFmtId="4" fontId="64" fillId="12" borderId="15" xfId="0" applyNumberFormat="1" applyFont="1" applyFill="1" applyBorder="1" applyAlignment="1">
      <alignment horizontal="center" vertical="center"/>
    </xf>
    <xf numFmtId="0" fontId="65" fillId="12" borderId="15" xfId="0" applyFont="1" applyFill="1" applyBorder="1" applyAlignment="1">
      <alignment horizontal="center" vertical="center" wrapText="1"/>
    </xf>
    <xf numFmtId="0" fontId="64" fillId="12" borderId="18" xfId="0" applyFont="1" applyFill="1" applyBorder="1" applyAlignment="1">
      <alignment horizontal="center" vertical="center"/>
    </xf>
    <xf numFmtId="0" fontId="64" fillId="12" borderId="15" xfId="0" applyFont="1" applyFill="1" applyBorder="1" applyAlignment="1">
      <alignment horizontal="center" vertical="center"/>
    </xf>
    <xf numFmtId="4" fontId="0" fillId="12" borderId="1" xfId="0" applyNumberFormat="1" applyFill="1" applyBorder="1" applyAlignment="1">
      <alignment horizontal="center" vertical="center"/>
    </xf>
    <xf numFmtId="1" fontId="61" fillId="12" borderId="19" xfId="0" applyNumberFormat="1" applyFont="1" applyFill="1" applyBorder="1" applyAlignment="1">
      <alignment horizontal="center" wrapText="1"/>
    </xf>
    <xf numFmtId="0" fontId="9" fillId="12" borderId="2" xfId="3" applyFill="1" applyBorder="1" applyAlignment="1">
      <alignment horizontal="left" vertical="center"/>
    </xf>
    <xf numFmtId="0" fontId="9" fillId="12" borderId="1" xfId="3" applyFill="1" applyBorder="1" applyAlignment="1">
      <alignment horizontal="left" vertical="center"/>
    </xf>
    <xf numFmtId="0" fontId="59" fillId="5" borderId="17" xfId="0" applyFont="1" applyFill="1" applyBorder="1" applyAlignment="1">
      <alignment horizontal="left" vertical="center"/>
    </xf>
    <xf numFmtId="0" fontId="0" fillId="12" borderId="1" xfId="0" applyFill="1" applyBorder="1" applyAlignment="1">
      <alignment vertical="center"/>
    </xf>
    <xf numFmtId="165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66" fillId="9" borderId="1" xfId="28" applyFont="1" applyBorder="1"/>
    <xf numFmtId="0" fontId="66" fillId="9" borderId="1" xfId="28" applyFont="1" applyBorder="1" applyAlignment="1">
      <alignment wrapText="1"/>
    </xf>
    <xf numFmtId="0" fontId="66" fillId="9" borderId="1" xfId="28" applyFont="1" applyBorder="1" applyAlignment="1">
      <alignment horizontal="center"/>
    </xf>
    <xf numFmtId="0" fontId="66" fillId="9" borderId="1" xfId="28" quotePrefix="1" applyFont="1" applyBorder="1" applyAlignment="1">
      <alignment horizontal="center"/>
    </xf>
    <xf numFmtId="0" fontId="55" fillId="9" borderId="1" xfId="28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64" fillId="5" borderId="13" xfId="0" applyFont="1" applyFill="1" applyBorder="1" applyAlignment="1">
      <alignment vertical="center"/>
    </xf>
    <xf numFmtId="165" fontId="13" fillId="0" borderId="13" xfId="0" applyNumberFormat="1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4" fontId="64" fillId="5" borderId="13" xfId="0" applyNumberFormat="1" applyFont="1" applyFill="1" applyBorder="1" applyAlignment="1">
      <alignment horizontal="center" vertical="center"/>
    </xf>
    <xf numFmtId="0" fontId="55" fillId="9" borderId="1" xfId="28" applyBorder="1"/>
    <xf numFmtId="168" fontId="55" fillId="9" borderId="1" xfId="28" applyNumberFormat="1" applyBorder="1" applyAlignment="1">
      <alignment horizontal="center" vertical="center"/>
    </xf>
    <xf numFmtId="0" fontId="67" fillId="9" borderId="1" xfId="28" applyFont="1" applyBorder="1" applyAlignment="1">
      <alignment horizontal="center" wrapText="1"/>
    </xf>
    <xf numFmtId="0" fontId="55" fillId="9" borderId="1" xfId="28" applyBorder="1" applyAlignment="1">
      <alignment horizontal="center" vertical="center" wrapText="1"/>
    </xf>
    <xf numFmtId="0" fontId="69" fillId="0" borderId="0" xfId="31" applyFont="1" applyAlignment="1">
      <alignment horizontal="left" vertical="center"/>
    </xf>
    <xf numFmtId="0" fontId="68" fillId="0" borderId="0" xfId="31" applyAlignment="1">
      <alignment vertical="center"/>
    </xf>
    <xf numFmtId="0" fontId="68" fillId="0" borderId="0" xfId="31" applyAlignment="1">
      <alignment horizontal="center" vertical="center"/>
    </xf>
    <xf numFmtId="0" fontId="68" fillId="0" borderId="0" xfId="31" applyAlignment="1">
      <alignment horizontal="left" vertical="center"/>
    </xf>
    <xf numFmtId="0" fontId="68" fillId="0" borderId="0" xfId="31"/>
    <xf numFmtId="0" fontId="70" fillId="0" borderId="0" xfId="31" applyFont="1" applyAlignment="1">
      <alignment horizontal="left" vertical="center"/>
    </xf>
    <xf numFmtId="0" fontId="71" fillId="13" borderId="1" xfId="31" applyFont="1" applyFill="1" applyBorder="1" applyAlignment="1">
      <alignment horizontal="center" vertical="center"/>
    </xf>
    <xf numFmtId="0" fontId="72" fillId="13" borderId="1" xfId="31" applyFont="1" applyFill="1" applyBorder="1" applyAlignment="1">
      <alignment vertical="center" wrapText="1"/>
    </xf>
    <xf numFmtId="0" fontId="72" fillId="13" borderId="1" xfId="31" applyFont="1" applyFill="1" applyBorder="1" applyAlignment="1">
      <alignment horizontal="center" vertical="center" wrapText="1"/>
    </xf>
    <xf numFmtId="1" fontId="72" fillId="13" borderId="1" xfId="31" applyNumberFormat="1" applyFont="1" applyFill="1" applyBorder="1" applyAlignment="1">
      <alignment horizontal="center" vertical="center" wrapText="1"/>
    </xf>
    <xf numFmtId="169" fontId="72" fillId="13" borderId="1" xfId="31" applyNumberFormat="1" applyFont="1" applyFill="1" applyBorder="1" applyAlignment="1">
      <alignment horizontal="center" vertical="center"/>
    </xf>
    <xf numFmtId="0" fontId="73" fillId="13" borderId="1" xfId="32" applyFont="1" applyFill="1" applyBorder="1" applyAlignment="1">
      <alignment horizontal="center" wrapText="1"/>
    </xf>
    <xf numFmtId="0" fontId="73" fillId="13" borderId="1" xfId="32" applyFont="1" applyFill="1" applyBorder="1" applyAlignment="1">
      <alignment horizontal="center" vertical="center" wrapText="1"/>
    </xf>
    <xf numFmtId="0" fontId="74" fillId="10" borderId="1" xfId="29" applyFont="1" applyBorder="1" applyAlignment="1">
      <alignment horizontal="center" vertical="center"/>
    </xf>
    <xf numFmtId="0" fontId="74" fillId="10" borderId="1" xfId="29" applyFont="1" applyBorder="1" applyAlignment="1">
      <alignment vertical="center" wrapText="1"/>
    </xf>
    <xf numFmtId="1" fontId="74" fillId="10" borderId="1" xfId="29" applyNumberFormat="1" applyFont="1" applyBorder="1" applyAlignment="1">
      <alignment horizontal="center" vertical="center"/>
    </xf>
    <xf numFmtId="2" fontId="74" fillId="10" borderId="1" xfId="29" applyNumberFormat="1" applyFont="1" applyBorder="1" applyAlignment="1">
      <alignment vertical="center"/>
    </xf>
    <xf numFmtId="0" fontId="74" fillId="10" borderId="1" xfId="29" applyFont="1" applyBorder="1" applyAlignment="1">
      <alignment horizontal="left" vertical="center"/>
    </xf>
    <xf numFmtId="0" fontId="75" fillId="14" borderId="1" xfId="31" applyFont="1" applyFill="1" applyBorder="1" applyAlignment="1">
      <alignment horizontal="center" vertical="center"/>
    </xf>
    <xf numFmtId="0" fontId="75" fillId="14" borderId="1" xfId="31" applyFont="1" applyFill="1" applyBorder="1" applyAlignment="1">
      <alignment vertical="center" wrapText="1"/>
    </xf>
    <xf numFmtId="0" fontId="75" fillId="14" borderId="1" xfId="31" applyFont="1" applyFill="1" applyBorder="1" applyAlignment="1">
      <alignment horizontal="center" vertical="center" wrapText="1"/>
    </xf>
    <xf numFmtId="1" fontId="75" fillId="14" borderId="1" xfId="31" applyNumberFormat="1" applyFont="1" applyFill="1" applyBorder="1" applyAlignment="1">
      <alignment horizontal="center" vertical="center" wrapText="1"/>
    </xf>
    <xf numFmtId="169" fontId="75" fillId="14" borderId="1" xfId="31" applyNumberFormat="1" applyFont="1" applyFill="1" applyBorder="1" applyAlignment="1">
      <alignment vertical="center"/>
    </xf>
    <xf numFmtId="0" fontId="75" fillId="14" borderId="1" xfId="31" applyFont="1" applyFill="1" applyBorder="1" applyAlignment="1">
      <alignment horizontal="left" vertical="center"/>
    </xf>
    <xf numFmtId="0" fontId="74" fillId="10" borderId="1" xfId="29" applyFont="1" applyBorder="1" applyAlignment="1">
      <alignment vertical="center"/>
    </xf>
    <xf numFmtId="0" fontId="75" fillId="14" borderId="1" xfId="31" applyFont="1" applyFill="1" applyBorder="1" applyAlignment="1">
      <alignment vertical="center"/>
    </xf>
    <xf numFmtId="1" fontId="75" fillId="14" borderId="1" xfId="31" applyNumberFormat="1" applyFont="1" applyFill="1" applyBorder="1" applyAlignment="1">
      <alignment horizontal="center" vertical="center"/>
    </xf>
    <xf numFmtId="2" fontId="75" fillId="14" borderId="1" xfId="31" applyNumberFormat="1" applyFont="1" applyFill="1" applyBorder="1" applyAlignment="1">
      <alignment vertical="center"/>
    </xf>
    <xf numFmtId="0" fontId="74" fillId="10" borderId="1" xfId="29" applyFont="1" applyBorder="1" applyAlignment="1">
      <alignment horizontal="center" vertical="center" wrapText="1"/>
    </xf>
    <xf numFmtId="1" fontId="74" fillId="10" borderId="1" xfId="29" applyNumberFormat="1" applyFont="1" applyBorder="1" applyAlignment="1">
      <alignment horizontal="center" vertical="center" wrapText="1"/>
    </xf>
    <xf numFmtId="169" fontId="74" fillId="10" borderId="1" xfId="29" applyNumberFormat="1" applyFont="1" applyBorder="1" applyAlignment="1">
      <alignment vertical="center"/>
    </xf>
    <xf numFmtId="1" fontId="61" fillId="14" borderId="1" xfId="29" applyNumberFormat="1" applyFont="1" applyFill="1" applyBorder="1" applyAlignment="1">
      <alignment horizontal="center" vertical="center"/>
    </xf>
    <xf numFmtId="2" fontId="56" fillId="10" borderId="1" xfId="29" applyNumberFormat="1" applyBorder="1" applyAlignment="1">
      <alignment vertical="center"/>
    </xf>
    <xf numFmtId="0" fontId="61" fillId="14" borderId="1" xfId="31" applyFont="1" applyFill="1" applyBorder="1" applyAlignment="1">
      <alignment horizontal="left" vertical="center"/>
    </xf>
    <xf numFmtId="0" fontId="61" fillId="14" borderId="1" xfId="31" applyFont="1" applyFill="1" applyBorder="1" applyAlignment="1">
      <alignment vertical="center"/>
    </xf>
    <xf numFmtId="0" fontId="61" fillId="14" borderId="1" xfId="31" applyFont="1" applyFill="1" applyBorder="1" applyAlignment="1">
      <alignment horizontal="center" vertical="center"/>
    </xf>
    <xf numFmtId="2" fontId="61" fillId="14" borderId="1" xfId="31" applyNumberFormat="1" applyFont="1" applyFill="1" applyBorder="1" applyAlignment="1">
      <alignment vertical="center"/>
    </xf>
    <xf numFmtId="0" fontId="61" fillId="14" borderId="1" xfId="29" applyFont="1" applyFill="1" applyBorder="1" applyAlignment="1">
      <alignment horizontal="left" vertical="center" wrapText="1"/>
    </xf>
    <xf numFmtId="0" fontId="61" fillId="14" borderId="1" xfId="29" applyFont="1" applyFill="1" applyBorder="1" applyAlignment="1">
      <alignment horizontal="center" vertical="center" wrapText="1"/>
    </xf>
    <xf numFmtId="1" fontId="61" fillId="14" borderId="1" xfId="29" applyNumberFormat="1" applyFont="1" applyFill="1" applyBorder="1" applyAlignment="1">
      <alignment horizontal="center" vertical="center" wrapText="1"/>
    </xf>
    <xf numFmtId="169" fontId="61" fillId="14" borderId="1" xfId="29" applyNumberFormat="1" applyFont="1" applyFill="1" applyBorder="1" applyAlignment="1">
      <alignment vertical="center"/>
    </xf>
    <xf numFmtId="0" fontId="61" fillId="14" borderId="1" xfId="29" applyFont="1" applyFill="1" applyBorder="1" applyAlignment="1">
      <alignment vertical="center" wrapText="1"/>
    </xf>
    <xf numFmtId="0" fontId="61" fillId="14" borderId="1" xfId="29" applyFont="1" applyFill="1" applyBorder="1" applyAlignment="1">
      <alignment horizontal="left" vertical="center"/>
    </xf>
    <xf numFmtId="0" fontId="61" fillId="14" borderId="1" xfId="31" applyFont="1" applyFill="1" applyBorder="1" applyAlignment="1">
      <alignment horizontal="center" vertical="center" wrapText="1"/>
    </xf>
    <xf numFmtId="169" fontId="61" fillId="14" borderId="1" xfId="31" applyNumberFormat="1" applyFont="1" applyFill="1" applyBorder="1" applyAlignment="1">
      <alignment vertical="center"/>
    </xf>
    <xf numFmtId="4" fontId="74" fillId="10" borderId="1" xfId="29" applyNumberFormat="1" applyFont="1" applyBorder="1" applyAlignment="1">
      <alignment horizontal="right" vertical="center"/>
    </xf>
    <xf numFmtId="0" fontId="74" fillId="10" borderId="1" xfId="29" applyFont="1" applyBorder="1" applyAlignment="1">
      <alignment horizontal="left" vertical="center" wrapText="1"/>
    </xf>
    <xf numFmtId="1" fontId="61" fillId="14" borderId="1" xfId="31" applyNumberFormat="1" applyFont="1" applyFill="1" applyBorder="1" applyAlignment="1">
      <alignment horizontal="center" vertical="center" wrapText="1"/>
    </xf>
    <xf numFmtId="0" fontId="56" fillId="10" borderId="1" xfId="29" applyBorder="1" applyAlignment="1">
      <alignment vertical="center" wrapText="1"/>
    </xf>
    <xf numFmtId="0" fontId="56" fillId="10" borderId="1" xfId="29" applyBorder="1" applyAlignment="1">
      <alignment horizontal="center" vertical="center" wrapText="1"/>
    </xf>
    <xf numFmtId="1" fontId="56" fillId="10" borderId="1" xfId="29" applyNumberFormat="1" applyBorder="1" applyAlignment="1">
      <alignment horizontal="center" vertical="center" wrapText="1"/>
    </xf>
    <xf numFmtId="169" fontId="56" fillId="10" borderId="1" xfId="29" applyNumberFormat="1" applyBorder="1" applyAlignment="1">
      <alignment vertical="center"/>
    </xf>
    <xf numFmtId="0" fontId="56" fillId="10" borderId="1" xfId="29" applyBorder="1" applyAlignment="1">
      <alignment horizontal="left" vertical="center"/>
    </xf>
    <xf numFmtId="4" fontId="56" fillId="10" borderId="1" xfId="29" applyNumberFormat="1" applyBorder="1" applyAlignment="1">
      <alignment vertical="center"/>
    </xf>
    <xf numFmtId="0" fontId="61" fillId="14" borderId="1" xfId="28" applyFont="1" applyFill="1" applyBorder="1" applyAlignment="1">
      <alignment vertical="center"/>
    </xf>
    <xf numFmtId="4" fontId="61" fillId="14" borderId="1" xfId="29" applyNumberFormat="1" applyFont="1" applyFill="1" applyBorder="1" applyAlignment="1">
      <alignment horizontal="right" vertical="center"/>
    </xf>
    <xf numFmtId="0" fontId="56" fillId="10" borderId="1" xfId="29" applyBorder="1" applyAlignment="1">
      <alignment vertical="center"/>
    </xf>
    <xf numFmtId="0" fontId="56" fillId="10" borderId="1" xfId="29" applyBorder="1" applyAlignment="1">
      <alignment horizontal="center" vertical="center"/>
    </xf>
    <xf numFmtId="1" fontId="56" fillId="10" borderId="1" xfId="29" applyNumberFormat="1" applyBorder="1" applyAlignment="1">
      <alignment horizontal="center" vertical="center"/>
    </xf>
    <xf numFmtId="0" fontId="74" fillId="0" borderId="0" xfId="29" applyFont="1" applyFill="1" applyBorder="1" applyAlignment="1">
      <alignment horizontal="center" vertical="center"/>
    </xf>
    <xf numFmtId="0" fontId="56" fillId="0" borderId="0" xfId="29" applyFill="1" applyBorder="1" applyAlignment="1">
      <alignment horizontal="left"/>
    </xf>
    <xf numFmtId="0" fontId="56" fillId="0" borderId="0" xfId="29" applyFill="1" applyBorder="1" applyAlignment="1">
      <alignment horizontal="center" wrapText="1"/>
    </xf>
    <xf numFmtId="0" fontId="72" fillId="0" borderId="14" xfId="31" applyFont="1" applyBorder="1" applyAlignment="1">
      <alignment horizontal="left" vertical="center" wrapText="1"/>
    </xf>
    <xf numFmtId="169" fontId="72" fillId="0" borderId="2" xfId="31" applyNumberFormat="1" applyFont="1" applyBorder="1" applyAlignment="1">
      <alignment vertical="center"/>
    </xf>
    <xf numFmtId="0" fontId="56" fillId="0" borderId="0" xfId="29" applyFill="1" applyBorder="1" applyAlignment="1">
      <alignment horizontal="center" vertical="center"/>
    </xf>
    <xf numFmtId="0" fontId="68" fillId="0" borderId="0" xfId="31" applyAlignment="1">
      <alignment horizontal="center"/>
    </xf>
    <xf numFmtId="1" fontId="68" fillId="0" borderId="0" xfId="31" applyNumberFormat="1" applyAlignment="1">
      <alignment horizontal="center"/>
    </xf>
    <xf numFmtId="0" fontId="68" fillId="0" borderId="0" xfId="31" applyAlignment="1">
      <alignment horizontal="left"/>
    </xf>
    <xf numFmtId="0" fontId="56" fillId="0" borderId="0" xfId="29" applyFill="1" applyBorder="1" applyAlignment="1">
      <alignment horizontal="right" vertical="center"/>
    </xf>
    <xf numFmtId="2" fontId="56" fillId="0" borderId="0" xfId="29" applyNumberFormat="1" applyFill="1" applyBorder="1" applyAlignment="1">
      <alignment horizontal="right"/>
    </xf>
    <xf numFmtId="0" fontId="56" fillId="0" borderId="0" xfId="29" applyFill="1" applyBorder="1" applyAlignment="1">
      <alignment horizontal="center"/>
    </xf>
    <xf numFmtId="0" fontId="68" fillId="14" borderId="1" xfId="31" applyFill="1" applyBorder="1"/>
    <xf numFmtId="0" fontId="68" fillId="14" borderId="1" xfId="31" applyFill="1" applyBorder="1" applyAlignment="1">
      <alignment horizontal="center"/>
    </xf>
    <xf numFmtId="0" fontId="68" fillId="14" borderId="1" xfId="31" applyFill="1" applyBorder="1" applyAlignment="1">
      <alignment wrapText="1"/>
    </xf>
    <xf numFmtId="4" fontId="68" fillId="14" borderId="1" xfId="31" applyNumberFormat="1" applyFill="1" applyBorder="1"/>
    <xf numFmtId="0" fontId="68" fillId="14" borderId="1" xfId="31" applyFill="1" applyBorder="1" applyAlignment="1">
      <alignment horizontal="left" vertical="center"/>
    </xf>
    <xf numFmtId="0" fontId="68" fillId="14" borderId="1" xfId="31" applyFill="1" applyBorder="1" applyAlignment="1">
      <alignment horizontal="left"/>
    </xf>
    <xf numFmtId="0" fontId="57" fillId="0" borderId="1" xfId="31" applyFont="1" applyBorder="1" applyAlignment="1">
      <alignment horizontal="center"/>
    </xf>
    <xf numFmtId="169" fontId="57" fillId="0" borderId="1" xfId="31" applyNumberFormat="1" applyFont="1" applyBorder="1"/>
    <xf numFmtId="0" fontId="64" fillId="0" borderId="0" xfId="31" applyFont="1" applyAlignment="1">
      <alignment horizontal="left"/>
    </xf>
    <xf numFmtId="0" fontId="76" fillId="0" borderId="0" xfId="31" applyFont="1"/>
    <xf numFmtId="0" fontId="77" fillId="0" borderId="0" xfId="31" applyFont="1"/>
    <xf numFmtId="1" fontId="77" fillId="0" borderId="0" xfId="31" applyNumberFormat="1" applyFont="1" applyAlignment="1">
      <alignment horizontal="center"/>
    </xf>
    <xf numFmtId="0" fontId="70" fillId="0" borderId="0" xfId="31" applyFont="1"/>
    <xf numFmtId="0" fontId="70" fillId="0" borderId="0" xfId="31" applyFont="1" applyAlignment="1">
      <alignment horizontal="center"/>
    </xf>
    <xf numFmtId="1" fontId="70" fillId="0" borderId="0" xfId="31" applyNumberFormat="1" applyFont="1" applyAlignment="1">
      <alignment horizontal="center"/>
    </xf>
    <xf numFmtId="0" fontId="58" fillId="5" borderId="1" xfId="29" applyFont="1" applyFill="1" applyBorder="1" applyAlignment="1">
      <alignment horizontal="center" vertical="center"/>
    </xf>
    <xf numFmtId="0" fontId="58" fillId="12" borderId="2" xfId="29" applyFont="1" applyFill="1" applyBorder="1" applyAlignment="1">
      <alignment horizontal="center" vertical="center"/>
    </xf>
    <xf numFmtId="0" fontId="58" fillId="5" borderId="15" xfId="29" applyFont="1" applyFill="1" applyBorder="1" applyAlignment="1">
      <alignment horizontal="center" vertical="center"/>
    </xf>
    <xf numFmtId="0" fontId="55" fillId="9" borderId="1" xfId="28" applyBorder="1" applyAlignment="1">
      <alignment horizontal="center" vertical="center"/>
    </xf>
    <xf numFmtId="0" fontId="74" fillId="15" borderId="1" xfId="29" applyFont="1" applyFill="1" applyBorder="1" applyAlignment="1">
      <alignment horizontal="center" vertical="center"/>
    </xf>
    <xf numFmtId="0" fontId="74" fillId="15" borderId="1" xfId="29" applyFont="1" applyFill="1" applyBorder="1" applyAlignment="1">
      <alignment vertical="center" wrapText="1"/>
    </xf>
    <xf numFmtId="0" fontId="74" fillId="15" borderId="1" xfId="29" applyFont="1" applyFill="1" applyBorder="1" applyAlignment="1">
      <alignment horizontal="center" vertical="center" wrapText="1"/>
    </xf>
    <xf numFmtId="1" fontId="74" fillId="15" borderId="1" xfId="29" applyNumberFormat="1" applyFont="1" applyFill="1" applyBorder="1" applyAlignment="1">
      <alignment horizontal="center" vertical="center" wrapText="1"/>
    </xf>
    <xf numFmtId="169" fontId="74" fillId="15" borderId="1" xfId="29" applyNumberFormat="1" applyFont="1" applyFill="1" applyBorder="1" applyAlignment="1">
      <alignment vertical="center"/>
    </xf>
    <xf numFmtId="0" fontId="74" fillId="15" borderId="1" xfId="29" applyFont="1" applyFill="1" applyBorder="1" applyAlignment="1">
      <alignment horizontal="left" vertical="center"/>
    </xf>
    <xf numFmtId="4" fontId="74" fillId="15" borderId="1" xfId="29" applyNumberFormat="1" applyFont="1" applyFill="1" applyBorder="1" applyAlignment="1">
      <alignment horizontal="right" vertical="center"/>
    </xf>
    <xf numFmtId="0" fontId="56" fillId="15" borderId="1" xfId="29" applyFill="1" applyBorder="1" applyAlignment="1">
      <alignment vertical="center" wrapText="1"/>
    </xf>
    <xf numFmtId="0" fontId="56" fillId="15" borderId="1" xfId="29" applyFill="1" applyBorder="1" applyAlignment="1">
      <alignment horizontal="center" vertical="center" wrapText="1"/>
    </xf>
    <xf numFmtId="1" fontId="56" fillId="15" borderId="1" xfId="29" applyNumberFormat="1" applyFill="1" applyBorder="1" applyAlignment="1">
      <alignment horizontal="center" vertical="center" wrapText="1"/>
    </xf>
    <xf numFmtId="169" fontId="56" fillId="15" borderId="1" xfId="29" applyNumberFormat="1" applyFill="1" applyBorder="1" applyAlignment="1">
      <alignment vertical="center"/>
    </xf>
    <xf numFmtId="0" fontId="56" fillId="15" borderId="1" xfId="29" applyFill="1" applyBorder="1" applyAlignment="1">
      <alignment horizontal="left" vertical="center"/>
    </xf>
    <xf numFmtId="0" fontId="75" fillId="16" borderId="1" xfId="31" applyFont="1" applyFill="1" applyBorder="1" applyAlignment="1">
      <alignment horizontal="center" vertical="center"/>
    </xf>
    <xf numFmtId="0" fontId="75" fillId="16" borderId="1" xfId="31" applyFont="1" applyFill="1" applyBorder="1" applyAlignment="1">
      <alignment vertical="center" wrapText="1"/>
    </xf>
    <xf numFmtId="0" fontId="75" fillId="16" borderId="1" xfId="31" applyFont="1" applyFill="1" applyBorder="1" applyAlignment="1">
      <alignment horizontal="center" vertical="center" wrapText="1"/>
    </xf>
    <xf numFmtId="1" fontId="75" fillId="16" borderId="1" xfId="31" applyNumberFormat="1" applyFont="1" applyFill="1" applyBorder="1" applyAlignment="1">
      <alignment horizontal="center" vertical="center" wrapText="1"/>
    </xf>
    <xf numFmtId="4" fontId="61" fillId="16" borderId="1" xfId="30" applyNumberFormat="1" applyFont="1" applyFill="1" applyBorder="1" applyAlignment="1">
      <alignment horizontal="right" vertical="center"/>
    </xf>
    <xf numFmtId="0" fontId="75" fillId="16" borderId="1" xfId="31" applyFont="1" applyFill="1" applyBorder="1" applyAlignment="1">
      <alignment horizontal="left" vertical="center"/>
    </xf>
    <xf numFmtId="0" fontId="61" fillId="16" borderId="1" xfId="28" applyFont="1" applyFill="1" applyBorder="1" applyAlignment="1">
      <alignment vertical="center" wrapText="1"/>
    </xf>
    <xf numFmtId="0" fontId="61" fillId="16" borderId="1" xfId="28" applyFont="1" applyFill="1" applyBorder="1" applyAlignment="1">
      <alignment horizontal="center" vertical="center" wrapText="1"/>
    </xf>
    <xf numFmtId="1" fontId="61" fillId="16" borderId="1" xfId="28" applyNumberFormat="1" applyFont="1" applyFill="1" applyBorder="1" applyAlignment="1">
      <alignment horizontal="center" vertical="center" wrapText="1"/>
    </xf>
    <xf numFmtId="169" fontId="61" fillId="16" borderId="1" xfId="28" applyNumberFormat="1" applyFont="1" applyFill="1" applyBorder="1" applyAlignment="1">
      <alignment vertical="center"/>
    </xf>
    <xf numFmtId="0" fontId="61" fillId="16" borderId="1" xfId="28" applyFont="1" applyFill="1" applyBorder="1" applyAlignment="1">
      <alignment horizontal="left" vertical="center"/>
    </xf>
    <xf numFmtId="4" fontId="61" fillId="16" borderId="1" xfId="28" applyNumberFormat="1" applyFont="1" applyFill="1" applyBorder="1" applyAlignment="1">
      <alignment horizontal="right" vertical="center"/>
    </xf>
    <xf numFmtId="0" fontId="61" fillId="16" borderId="1" xfId="29" applyFont="1" applyFill="1" applyBorder="1" applyAlignment="1">
      <alignment horizontal="left" vertical="center" wrapText="1"/>
    </xf>
    <xf numFmtId="0" fontId="61" fillId="16" borderId="1" xfId="29" applyFont="1" applyFill="1" applyBorder="1" applyAlignment="1">
      <alignment horizontal="center" vertical="center" wrapText="1"/>
    </xf>
    <xf numFmtId="1" fontId="61" fillId="16" borderId="1" xfId="29" applyNumberFormat="1" applyFont="1" applyFill="1" applyBorder="1" applyAlignment="1">
      <alignment horizontal="center" vertical="center" wrapText="1"/>
    </xf>
    <xf numFmtId="169" fontId="61" fillId="16" borderId="1" xfId="29" applyNumberFormat="1" applyFont="1" applyFill="1" applyBorder="1" applyAlignment="1">
      <alignment vertical="center"/>
    </xf>
    <xf numFmtId="0" fontId="61" fillId="16" borderId="1" xfId="29" applyFont="1" applyFill="1" applyBorder="1" applyAlignment="1">
      <alignment horizontal="left" vertical="center"/>
    </xf>
    <xf numFmtId="4" fontId="75" fillId="16" borderId="1" xfId="31" applyNumberFormat="1" applyFont="1" applyFill="1" applyBorder="1" applyAlignment="1">
      <alignment horizontal="right" vertical="center"/>
    </xf>
    <xf numFmtId="4" fontId="61" fillId="16" borderId="1" xfId="29" applyNumberFormat="1" applyFont="1" applyFill="1" applyBorder="1" applyAlignment="1">
      <alignment horizontal="right" vertical="center"/>
    </xf>
    <xf numFmtId="0" fontId="63" fillId="16" borderId="1" xfId="31" applyFont="1" applyFill="1" applyBorder="1" applyAlignment="1">
      <alignment horizontal="right" wrapText="1"/>
    </xf>
    <xf numFmtId="2" fontId="59" fillId="16" borderId="1" xfId="31" applyNumberFormat="1" applyFont="1" applyFill="1" applyBorder="1" applyAlignment="1">
      <alignment horizontal="right"/>
    </xf>
    <xf numFmtId="0" fontId="72" fillId="0" borderId="14" xfId="31" applyFont="1" applyBorder="1" applyAlignment="1">
      <alignment horizontal="right" vertical="center" wrapText="1"/>
    </xf>
    <xf numFmtId="0" fontId="59" fillId="16" borderId="1" xfId="31" applyFont="1" applyFill="1" applyBorder="1" applyAlignment="1">
      <alignment horizontal="left"/>
    </xf>
    <xf numFmtId="0" fontId="59" fillId="16" borderId="1" xfId="31" applyFont="1" applyFill="1" applyBorder="1" applyAlignment="1">
      <alignment horizontal="center" vertical="center"/>
    </xf>
    <xf numFmtId="0" fontId="74" fillId="0" borderId="1" xfId="29" applyFont="1" applyFill="1" applyBorder="1" applyAlignment="1">
      <alignment horizontal="center" vertical="center"/>
    </xf>
    <xf numFmtId="0" fontId="58" fillId="0" borderId="0" xfId="29" applyFont="1" applyFill="1" applyBorder="1" applyAlignment="1">
      <alignment horizontal="right" vertical="center"/>
    </xf>
    <xf numFmtId="4" fontId="58" fillId="0" borderId="0" xfId="29" applyNumberFormat="1" applyFont="1" applyFill="1" applyBorder="1" applyAlignment="1">
      <alignment horizontal="right"/>
    </xf>
    <xf numFmtId="169" fontId="68" fillId="0" borderId="1" xfId="31" applyNumberFormat="1" applyBorder="1" applyAlignment="1">
      <alignment horizontal="center"/>
    </xf>
    <xf numFmtId="0" fontId="58" fillId="14" borderId="1" xfId="31" applyFont="1" applyFill="1" applyBorder="1" applyAlignment="1">
      <alignment horizontal="left"/>
    </xf>
    <xf numFmtId="0" fontId="58" fillId="14" borderId="1" xfId="31" applyFont="1" applyFill="1" applyBorder="1" applyAlignment="1">
      <alignment horizontal="center" vertical="center"/>
    </xf>
    <xf numFmtId="2" fontId="58" fillId="14" borderId="1" xfId="31" applyNumberFormat="1" applyFont="1" applyFill="1" applyBorder="1" applyAlignment="1">
      <alignment horizontal="right"/>
    </xf>
    <xf numFmtId="0" fontId="1" fillId="14" borderId="1" xfId="31" applyFont="1" applyFill="1" applyBorder="1" applyAlignment="1">
      <alignment horizontal="center" vertical="center"/>
    </xf>
    <xf numFmtId="0" fontId="1" fillId="14" borderId="1" xfId="31" applyFont="1" applyFill="1" applyBorder="1" applyAlignment="1">
      <alignment horizontal="center" wrapText="1"/>
    </xf>
    <xf numFmtId="0" fontId="75" fillId="17" borderId="1" xfId="31" applyFont="1" applyFill="1" applyBorder="1" applyAlignment="1">
      <alignment horizontal="center" vertical="center"/>
    </xf>
    <xf numFmtId="0" fontId="61" fillId="17" borderId="1" xfId="29" applyFont="1" applyFill="1" applyBorder="1" applyAlignment="1">
      <alignment vertical="center" wrapText="1"/>
    </xf>
    <xf numFmtId="0" fontId="61" fillId="17" borderId="1" xfId="29" applyFont="1" applyFill="1" applyBorder="1" applyAlignment="1">
      <alignment horizontal="center" vertical="center" wrapText="1"/>
    </xf>
    <xf numFmtId="1" fontId="61" fillId="17" borderId="1" xfId="29" applyNumberFormat="1" applyFont="1" applyFill="1" applyBorder="1" applyAlignment="1">
      <alignment horizontal="center" vertical="center" wrapText="1"/>
    </xf>
    <xf numFmtId="169" fontId="61" fillId="17" borderId="1" xfId="29" applyNumberFormat="1" applyFont="1" applyFill="1" applyBorder="1" applyAlignment="1">
      <alignment vertical="center"/>
    </xf>
    <xf numFmtId="0" fontId="61" fillId="17" borderId="1" xfId="31" applyFont="1" applyFill="1" applyBorder="1" applyAlignment="1">
      <alignment horizontal="left" vertical="center"/>
    </xf>
    <xf numFmtId="0" fontId="74" fillId="18" borderId="1" xfId="29" applyFont="1" applyFill="1" applyBorder="1" applyAlignment="1">
      <alignment horizontal="center" vertical="center"/>
    </xf>
    <xf numFmtId="0" fontId="74" fillId="18" borderId="1" xfId="29" applyFont="1" applyFill="1" applyBorder="1" applyAlignment="1">
      <alignment vertical="center" wrapText="1"/>
    </xf>
    <xf numFmtId="0" fontId="74" fillId="18" borderId="1" xfId="29" applyFont="1" applyFill="1" applyBorder="1" applyAlignment="1">
      <alignment horizontal="center" vertical="center" wrapText="1"/>
    </xf>
    <xf numFmtId="1" fontId="74" fillId="18" borderId="1" xfId="29" applyNumberFormat="1" applyFont="1" applyFill="1" applyBorder="1" applyAlignment="1">
      <alignment horizontal="center" vertical="center" wrapText="1"/>
    </xf>
    <xf numFmtId="169" fontId="74" fillId="18" borderId="1" xfId="29" applyNumberFormat="1" applyFont="1" applyFill="1" applyBorder="1" applyAlignment="1">
      <alignment vertical="center"/>
    </xf>
    <xf numFmtId="0" fontId="74" fillId="18" borderId="1" xfId="29" applyFont="1" applyFill="1" applyBorder="1" applyAlignment="1">
      <alignment horizontal="left" vertical="center"/>
    </xf>
    <xf numFmtId="169" fontId="73" fillId="13" borderId="1" xfId="32" applyNumberFormat="1" applyFont="1" applyFill="1" applyBorder="1" applyAlignment="1">
      <alignment horizontal="center" vertical="center" wrapText="1"/>
    </xf>
    <xf numFmtId="169" fontId="68" fillId="0" borderId="0" xfId="31" applyNumberFormat="1"/>
    <xf numFmtId="0" fontId="32" fillId="19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167" fontId="13" fillId="0" borderId="1" xfId="0" applyNumberFormat="1" applyFont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13" fillId="0" borderId="1" xfId="27" applyFont="1" applyBorder="1" applyAlignment="1">
      <alignment horizontal="center" vertical="center" wrapText="1"/>
    </xf>
    <xf numFmtId="44" fontId="13" fillId="0" borderId="1" xfId="11" applyFont="1" applyFill="1" applyBorder="1" applyAlignment="1">
      <alignment vertical="center" wrapText="1"/>
    </xf>
    <xf numFmtId="0" fontId="40" fillId="0" borderId="1" xfId="0" applyFont="1" applyBorder="1" applyAlignment="1">
      <alignment vertical="center" wrapText="1"/>
    </xf>
    <xf numFmtId="44" fontId="44" fillId="0" borderId="11" xfId="0" applyNumberFormat="1" applyFont="1" applyBorder="1" applyAlignment="1">
      <alignment horizontal="left" vertical="center" wrapText="1"/>
    </xf>
    <xf numFmtId="44" fontId="44" fillId="0" borderId="12" xfId="0" applyNumberFormat="1" applyFont="1" applyBorder="1" applyAlignment="1">
      <alignment horizontal="left" vertical="center" wrapText="1"/>
    </xf>
    <xf numFmtId="44" fontId="13" fillId="0" borderId="1" xfId="0" applyNumberFormat="1" applyFont="1" applyBorder="1" applyAlignment="1">
      <alignment horizontal="right" vertical="center" wrapText="1"/>
    </xf>
    <xf numFmtId="0" fontId="13" fillId="0" borderId="5" xfId="8" applyFont="1" applyBorder="1" applyAlignment="1">
      <alignment vertical="top" wrapText="1"/>
    </xf>
    <xf numFmtId="0" fontId="13" fillId="0" borderId="6" xfId="8" applyFont="1" applyBorder="1" applyAlignment="1">
      <alignment vertical="top" wrapText="1"/>
    </xf>
    <xf numFmtId="0" fontId="13" fillId="0" borderId="4" xfId="8" applyFont="1" applyBorder="1" applyAlignment="1">
      <alignment vertical="top" wrapText="1"/>
    </xf>
    <xf numFmtId="0" fontId="13" fillId="0" borderId="5" xfId="8" applyFont="1" applyBorder="1" applyAlignment="1">
      <alignment horizontal="center" vertical="top" wrapText="1"/>
    </xf>
    <xf numFmtId="0" fontId="13" fillId="0" borderId="4" xfId="8" applyFont="1" applyBorder="1" applyAlignment="1">
      <alignment horizontal="center" vertical="top" wrapText="1"/>
    </xf>
    <xf numFmtId="0" fontId="12" fillId="0" borderId="5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13" fillId="0" borderId="5" xfId="8" applyFont="1" applyBorder="1" applyAlignment="1">
      <alignment horizontal="left" vertical="top" wrapText="1"/>
    </xf>
    <xf numFmtId="0" fontId="13" fillId="0" borderId="6" xfId="8" applyFont="1" applyBorder="1" applyAlignment="1">
      <alignment horizontal="left" vertical="top" wrapText="1"/>
    </xf>
    <xf numFmtId="0" fontId="13" fillId="0" borderId="4" xfId="8" applyFont="1" applyBorder="1" applyAlignment="1">
      <alignment horizontal="left" vertical="top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3" fillId="2" borderId="5" xfId="8" applyFont="1" applyFill="1" applyBorder="1" applyAlignment="1">
      <alignment horizontal="left" vertical="center" wrapText="1"/>
    </xf>
    <xf numFmtId="0" fontId="13" fillId="2" borderId="6" xfId="8" applyFont="1" applyFill="1" applyBorder="1" applyAlignment="1">
      <alignment horizontal="left" vertical="center" wrapText="1"/>
    </xf>
    <xf numFmtId="0" fontId="13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center" vertical="center" wrapText="1"/>
    </xf>
    <xf numFmtId="0" fontId="12" fillId="2" borderId="4" xfId="8" applyFont="1" applyFill="1" applyBorder="1" applyAlignment="1">
      <alignment horizontal="center" vertical="center" wrapText="1"/>
    </xf>
    <xf numFmtId="0" fontId="12" fillId="3" borderId="5" xfId="8" applyFont="1" applyFill="1" applyBorder="1" applyAlignment="1">
      <alignment horizontal="center" vertical="center" wrapText="1"/>
    </xf>
    <xf numFmtId="0" fontId="12" fillId="3" borderId="6" xfId="8" applyFont="1" applyFill="1" applyBorder="1" applyAlignment="1">
      <alignment horizontal="center" vertical="center" wrapText="1"/>
    </xf>
    <xf numFmtId="0" fontId="12" fillId="3" borderId="4" xfId="8" applyFont="1" applyFill="1" applyBorder="1" applyAlignment="1">
      <alignment horizontal="center" vertical="center" wrapText="1"/>
    </xf>
    <xf numFmtId="0" fontId="13" fillId="0" borderId="5" xfId="8" applyFont="1" applyBorder="1" applyAlignment="1">
      <alignment horizontal="center" vertical="center" wrapText="1"/>
    </xf>
    <xf numFmtId="0" fontId="13" fillId="0" borderId="4" xfId="8" applyFont="1" applyBorder="1" applyAlignment="1">
      <alignment horizontal="center" vertical="center" wrapText="1"/>
    </xf>
    <xf numFmtId="0" fontId="12" fillId="7" borderId="5" xfId="8" applyFont="1" applyFill="1" applyBorder="1" applyAlignment="1">
      <alignment horizontal="center" vertical="center" wrapText="1"/>
    </xf>
    <xf numFmtId="0" fontId="12" fillId="7" borderId="6" xfId="8" applyFont="1" applyFill="1" applyBorder="1" applyAlignment="1">
      <alignment horizontal="center" vertical="center" wrapText="1"/>
    </xf>
    <xf numFmtId="0" fontId="12" fillId="7" borderId="4" xfId="8" applyFont="1" applyFill="1" applyBorder="1" applyAlignment="1">
      <alignment horizontal="center" vertical="center" wrapText="1"/>
    </xf>
    <xf numFmtId="0" fontId="18" fillId="0" borderId="5" xfId="8" applyFont="1" applyBorder="1" applyAlignment="1">
      <alignment vertical="top" wrapText="1"/>
    </xf>
    <xf numFmtId="0" fontId="18" fillId="0" borderId="6" xfId="8" applyFont="1" applyBorder="1" applyAlignment="1">
      <alignment vertical="top" wrapText="1"/>
    </xf>
    <xf numFmtId="0" fontId="18" fillId="0" borderId="4" xfId="8" applyFont="1" applyBorder="1" applyAlignment="1">
      <alignment vertical="top" wrapText="1"/>
    </xf>
    <xf numFmtId="0" fontId="19" fillId="0" borderId="0" xfId="8" applyFont="1" applyAlignment="1">
      <alignment horizontal="left" vertical="center" wrapText="1"/>
    </xf>
    <xf numFmtId="0" fontId="12" fillId="7" borderId="5" xfId="8" applyFont="1" applyFill="1" applyBorder="1" applyAlignment="1">
      <alignment horizontal="center" vertical="center"/>
    </xf>
    <xf numFmtId="0" fontId="12" fillId="7" borderId="6" xfId="8" applyFont="1" applyFill="1" applyBorder="1" applyAlignment="1">
      <alignment horizontal="center" vertical="center"/>
    </xf>
    <xf numFmtId="0" fontId="12" fillId="7" borderId="4" xfId="8" applyFont="1" applyFill="1" applyBorder="1" applyAlignment="1">
      <alignment horizontal="center" vertical="center"/>
    </xf>
    <xf numFmtId="0" fontId="13" fillId="0" borderId="5" xfId="8" applyFont="1" applyBorder="1" applyAlignment="1">
      <alignment horizontal="left" vertical="center" wrapText="1"/>
    </xf>
    <xf numFmtId="0" fontId="13" fillId="0" borderId="6" xfId="8" applyFont="1" applyBorder="1" applyAlignment="1">
      <alignment horizontal="left" vertical="center" wrapText="1"/>
    </xf>
    <xf numFmtId="0" fontId="13" fillId="0" borderId="4" xfId="8" applyFont="1" applyBorder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 vertical="center"/>
    </xf>
    <xf numFmtId="0" fontId="48" fillId="5" borderId="1" xfId="0" applyFont="1" applyFill="1" applyBorder="1" applyAlignment="1">
      <alignment horizontal="center" vertical="center" wrapText="1"/>
    </xf>
    <xf numFmtId="0" fontId="47" fillId="7" borderId="1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right" vertical="center"/>
    </xf>
    <xf numFmtId="0" fontId="13" fillId="7" borderId="9" xfId="0" applyFont="1" applyFill="1" applyBorder="1" applyAlignment="1">
      <alignment horizontal="right" vertical="center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19" borderId="1" xfId="0" applyFont="1" applyFill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47" fillId="7" borderId="1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19" borderId="5" xfId="0" applyFont="1" applyFill="1" applyBorder="1" applyAlignment="1" applyProtection="1">
      <alignment horizontal="center" vertical="center" wrapText="1"/>
      <protection locked="0"/>
    </xf>
    <xf numFmtId="0" fontId="13" fillId="19" borderId="4" xfId="0" applyFont="1" applyFill="1" applyBorder="1" applyAlignment="1" applyProtection="1">
      <alignment horizontal="center" vertical="center" wrapText="1"/>
      <protection locked="0"/>
    </xf>
    <xf numFmtId="0" fontId="43" fillId="6" borderId="5" xfId="0" applyFont="1" applyFill="1" applyBorder="1" applyAlignment="1">
      <alignment horizontal="center" vertical="center"/>
    </xf>
    <xf numFmtId="0" fontId="43" fillId="6" borderId="4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 wrapText="1"/>
    </xf>
    <xf numFmtId="0" fontId="13" fillId="7" borderId="8" xfId="0" applyFont="1" applyFill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 vertical="center" wrapText="1"/>
    </xf>
    <xf numFmtId="0" fontId="47" fillId="8" borderId="1" xfId="0" applyFont="1" applyFill="1" applyBorder="1" applyAlignment="1">
      <alignment horizontal="center" vertical="center" wrapText="1"/>
    </xf>
    <xf numFmtId="0" fontId="36" fillId="4" borderId="0" xfId="0" applyFont="1" applyFill="1" applyAlignment="1">
      <alignment horizontal="center" vertical="center" wrapText="1"/>
    </xf>
    <xf numFmtId="0" fontId="13" fillId="7" borderId="1" xfId="0" applyFont="1" applyFill="1" applyBorder="1" applyAlignment="1">
      <alignment horizontal="right" vertical="center"/>
    </xf>
    <xf numFmtId="0" fontId="53" fillId="5" borderId="5" xfId="0" applyFont="1" applyFill="1" applyBorder="1" applyAlignment="1">
      <alignment horizontal="center" vertical="center" wrapText="1"/>
    </xf>
    <xf numFmtId="0" fontId="53" fillId="5" borderId="6" xfId="0" applyFont="1" applyFill="1" applyBorder="1" applyAlignment="1">
      <alignment horizontal="center" vertical="center" wrapText="1"/>
    </xf>
    <xf numFmtId="0" fontId="53" fillId="5" borderId="4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right" vertical="center" wrapText="1"/>
    </xf>
    <xf numFmtId="0" fontId="13" fillId="7" borderId="6" xfId="0" applyFont="1" applyFill="1" applyBorder="1" applyAlignment="1">
      <alignment horizontal="right" vertical="center" wrapText="1"/>
    </xf>
    <xf numFmtId="0" fontId="69" fillId="0" borderId="0" xfId="31" applyFont="1" applyAlignment="1">
      <alignment horizontal="left" vertical="center"/>
    </xf>
    <xf numFmtId="0" fontId="70" fillId="0" borderId="0" xfId="31" applyFont="1" applyAlignment="1">
      <alignment horizontal="center" vertical="center"/>
    </xf>
    <xf numFmtId="0" fontId="68" fillId="0" borderId="0" xfId="31"/>
  </cellXfs>
  <cellStyles count="33">
    <cellStyle name="Dobry" xfId="28" builtinId="26"/>
    <cellStyle name="Hiperłącze" xfId="1" builtinId="8"/>
    <cellStyle name="Hiperłącze 2" xfId="2" xr:uid="{00000000-0005-0000-0000-000001000000}"/>
    <cellStyle name="Neutralny 2" xfId="30" xr:uid="{F69462FA-5D8C-4B01-8D55-C4F138EB26E1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2 5" xfId="32" xr:uid="{1E8BD9FB-04E8-4EE5-9B1C-791D06E55204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4" xfId="9" xr:uid="{00000000-0005-0000-0000-000009000000}"/>
    <cellStyle name="Normalny 5" xfId="31" xr:uid="{14C775FB-C095-4A1C-B0F0-109718729251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4" xfId="18" xr:uid="{00000000-0005-0000-0000-00000F000000}"/>
    <cellStyle name="Walutowy 3" xfId="14" xr:uid="{00000000-0005-0000-0000-000010000000}"/>
    <cellStyle name="Walutowy 3 2" xfId="21" xr:uid="{00000000-0005-0000-0000-000011000000}"/>
    <cellStyle name="Walutowy 3 3" xfId="20" xr:uid="{00000000-0005-0000-0000-000012000000}"/>
    <cellStyle name="Walutowy 4" xfId="15" xr:uid="{00000000-0005-0000-0000-000013000000}"/>
    <cellStyle name="Walutowy 4 2" xfId="23" xr:uid="{00000000-0005-0000-0000-000014000000}"/>
    <cellStyle name="Walutowy 4 3" xfId="22" xr:uid="{00000000-0005-0000-0000-000015000000}"/>
    <cellStyle name="Walutowy 5" xfId="16" xr:uid="{00000000-0005-0000-0000-000016000000}"/>
    <cellStyle name="Walutowy 5 2" xfId="25" xr:uid="{00000000-0005-0000-0000-000017000000}"/>
    <cellStyle name="Walutowy 5 3" xfId="24" xr:uid="{00000000-0005-0000-0000-000018000000}"/>
    <cellStyle name="Walutowy 6" xfId="26" xr:uid="{00000000-0005-0000-0000-000019000000}"/>
    <cellStyle name="Walutowy 7" xfId="17" xr:uid="{00000000-0005-0000-0000-00001A000000}"/>
    <cellStyle name="Zły" xfId="29" builtinId="2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dbsa.sharepoint.com/sites/BrokersUnionSharePoint/Dokumenty/brokers%20union/KLIENCI/ZGK%20&#346;WIEBODZICE/_MAJ&#260;TEK/2024/2.%20MIENIE%20i%20OC/1.%20DANE/od%20klienta/Za&#322;&#261;cznik%20nr%203%20do%20Wniosku_Wykaz%20mienia-1.xlsx" TargetMode="External"/><Relationship Id="rId1" Type="http://schemas.openxmlformats.org/officeDocument/2006/relationships/externalLinkPath" Target="/sites/BrokersUnionSharePoint/Dokumenty/brokers%20union/KLIENCI/ZGK%20&#346;WIEBODZICE/_MAJ&#260;TEK/2024/2.%20MIENIE%20i%20OC/1.%20DANE/od%20klienta/Za&#322;&#261;cznik%20nr%203%20do%20Wniosku_Wykaz%20mienia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NE OGÓLNE"/>
      <sheetName val="MIENIE SU"/>
      <sheetName val="WYKAZ BUDYNKÓW"/>
      <sheetName val="Maszyny budowlane SU"/>
      <sheetName val="Wykaz ŚT"/>
      <sheetName val="ELEKTRONIKA SU"/>
    </sheetNames>
    <sheetDataSet>
      <sheetData sheetId="0"/>
      <sheetData sheetId="1"/>
      <sheetData sheetId="2">
        <row r="28">
          <cell r="F28">
            <v>0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44" zoomScale="120" zoomScaleNormal="120" workbookViewId="0">
      <selection activeCell="S28" sqref="S28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429" t="s">
        <v>2</v>
      </c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1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422" t="s">
        <v>17</v>
      </c>
      <c r="E27" s="423"/>
      <c r="F27" s="423"/>
      <c r="G27" s="424"/>
      <c r="H27" s="422" t="s">
        <v>18</v>
      </c>
      <c r="I27" s="423"/>
      <c r="J27" s="424"/>
      <c r="K27" s="422" t="s">
        <v>19</v>
      </c>
      <c r="L27" s="423"/>
      <c r="M27" s="424"/>
      <c r="N27" s="422" t="s">
        <v>20</v>
      </c>
      <c r="O27" s="424"/>
    </row>
    <row r="28" spans="2:15" ht="171" customHeight="1" x14ac:dyDescent="0.25">
      <c r="B28" s="38" t="s">
        <v>21</v>
      </c>
      <c r="C28" s="6" t="s">
        <v>22</v>
      </c>
      <c r="D28" s="432" t="s">
        <v>23</v>
      </c>
      <c r="E28" s="433"/>
      <c r="F28" s="433"/>
      <c r="G28" s="434"/>
      <c r="H28" s="407" t="s">
        <v>24</v>
      </c>
      <c r="I28" s="408"/>
      <c r="J28" s="409"/>
      <c r="K28" s="407" t="s">
        <v>25</v>
      </c>
      <c r="L28" s="408"/>
      <c r="M28" s="409"/>
      <c r="N28" s="403" t="s">
        <v>26</v>
      </c>
      <c r="O28" s="404"/>
    </row>
    <row r="29" spans="2:15" ht="184.5" customHeight="1" x14ac:dyDescent="0.25">
      <c r="B29" s="38" t="s">
        <v>27</v>
      </c>
      <c r="C29" s="6" t="s">
        <v>28</v>
      </c>
      <c r="D29" s="400" t="s">
        <v>29</v>
      </c>
      <c r="E29" s="401"/>
      <c r="F29" s="401"/>
      <c r="G29" s="402"/>
      <c r="H29" s="407" t="s">
        <v>30</v>
      </c>
      <c r="I29" s="408"/>
      <c r="J29" s="409"/>
      <c r="K29" s="400"/>
      <c r="L29" s="401"/>
      <c r="M29" s="402"/>
      <c r="N29" s="403" t="s">
        <v>31</v>
      </c>
      <c r="O29" s="404"/>
    </row>
    <row r="30" spans="2:15" ht="114" customHeight="1" x14ac:dyDescent="0.25">
      <c r="B30" s="38" t="s">
        <v>32</v>
      </c>
      <c r="C30" s="6" t="s">
        <v>33</v>
      </c>
      <c r="D30" s="400" t="s">
        <v>34</v>
      </c>
      <c r="E30" s="401"/>
      <c r="F30" s="401"/>
      <c r="G30" s="402"/>
      <c r="H30" s="400" t="s">
        <v>35</v>
      </c>
      <c r="I30" s="401"/>
      <c r="J30" s="402"/>
      <c r="K30" s="400" t="s">
        <v>36</v>
      </c>
      <c r="L30" s="401"/>
      <c r="M30" s="402"/>
      <c r="N30" s="403" t="s">
        <v>26</v>
      </c>
      <c r="O30" s="404"/>
    </row>
    <row r="31" spans="2:15" ht="54.75" customHeight="1" x14ac:dyDescent="0.25">
      <c r="B31" s="38" t="s">
        <v>37</v>
      </c>
      <c r="C31" s="6" t="s">
        <v>38</v>
      </c>
      <c r="D31" s="400" t="s">
        <v>39</v>
      </c>
      <c r="E31" s="401"/>
      <c r="F31" s="401"/>
      <c r="G31" s="402"/>
      <c r="H31" s="400" t="s">
        <v>40</v>
      </c>
      <c r="I31" s="401"/>
      <c r="J31" s="402"/>
      <c r="K31" s="425"/>
      <c r="L31" s="426"/>
      <c r="M31" s="427"/>
      <c r="N31" s="403" t="s">
        <v>41</v>
      </c>
      <c r="O31" s="404"/>
    </row>
    <row r="32" spans="2:15" ht="40.5" customHeight="1" x14ac:dyDescent="0.25">
      <c r="B32" s="38" t="s">
        <v>42</v>
      </c>
      <c r="C32" s="6" t="s">
        <v>43</v>
      </c>
      <c r="D32" s="400" t="s">
        <v>44</v>
      </c>
      <c r="E32" s="401"/>
      <c r="F32" s="401"/>
      <c r="G32" s="402"/>
      <c r="H32" s="400" t="s">
        <v>45</v>
      </c>
      <c r="I32" s="401"/>
      <c r="J32" s="402"/>
      <c r="K32" s="425"/>
      <c r="L32" s="426"/>
      <c r="M32" s="427"/>
      <c r="N32" s="403" t="s">
        <v>46</v>
      </c>
      <c r="O32" s="404"/>
    </row>
    <row r="33" spans="2:15" ht="52.5" customHeight="1" x14ac:dyDescent="0.25">
      <c r="B33" s="38" t="s">
        <v>47</v>
      </c>
      <c r="C33" s="6" t="s">
        <v>48</v>
      </c>
      <c r="D33" s="400" t="s">
        <v>49</v>
      </c>
      <c r="E33" s="401"/>
      <c r="F33" s="401"/>
      <c r="G33" s="402"/>
      <c r="H33" s="400" t="s">
        <v>50</v>
      </c>
      <c r="I33" s="401"/>
      <c r="J33" s="402"/>
      <c r="K33" s="425"/>
      <c r="L33" s="426"/>
      <c r="M33" s="427"/>
      <c r="N33" s="403" t="s">
        <v>51</v>
      </c>
      <c r="O33" s="404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428" t="s">
        <v>52</v>
      </c>
      <c r="C35" s="428"/>
      <c r="D35" s="428"/>
      <c r="E35" s="428"/>
      <c r="F35" s="428"/>
      <c r="G35" s="428"/>
      <c r="H35" s="428"/>
      <c r="I35" s="428"/>
      <c r="J35" s="428"/>
      <c r="K35" s="428"/>
      <c r="L35" s="428"/>
      <c r="M35" s="428"/>
      <c r="N35" s="428"/>
      <c r="O35" s="428"/>
    </row>
    <row r="36" spans="2:15" ht="48.75" customHeight="1" x14ac:dyDescent="0.25">
      <c r="B36" s="428" t="s">
        <v>53</v>
      </c>
      <c r="C36" s="428"/>
      <c r="D36" s="428"/>
      <c r="E36" s="428"/>
      <c r="F36" s="428"/>
      <c r="G36" s="428"/>
      <c r="H36" s="428"/>
      <c r="I36" s="428"/>
      <c r="J36" s="428"/>
      <c r="K36" s="428"/>
      <c r="L36" s="428"/>
      <c r="M36" s="428"/>
      <c r="N36" s="428"/>
      <c r="O36" s="428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422" t="s">
        <v>55</v>
      </c>
      <c r="C41" s="424"/>
      <c r="D41" s="422" t="s">
        <v>56</v>
      </c>
      <c r="E41" s="423"/>
      <c r="F41" s="423"/>
      <c r="G41" s="423"/>
      <c r="H41" s="423"/>
      <c r="I41" s="423"/>
      <c r="J41" s="423"/>
      <c r="K41" s="423"/>
      <c r="L41" s="424"/>
      <c r="M41" s="37" t="s">
        <v>57</v>
      </c>
      <c r="N41" s="422" t="s">
        <v>58</v>
      </c>
      <c r="O41" s="424"/>
    </row>
    <row r="42" spans="2:15" ht="27" customHeight="1" x14ac:dyDescent="0.25">
      <c r="B42" s="422" t="s">
        <v>59</v>
      </c>
      <c r="C42" s="423"/>
      <c r="D42" s="423"/>
      <c r="E42" s="423"/>
      <c r="F42" s="423"/>
      <c r="G42" s="423"/>
      <c r="H42" s="423"/>
      <c r="I42" s="423"/>
      <c r="J42" s="423"/>
      <c r="K42" s="423"/>
      <c r="L42" s="423"/>
      <c r="M42" s="423"/>
      <c r="N42" s="423"/>
      <c r="O42" s="424"/>
    </row>
    <row r="43" spans="2:15" ht="86.25" customHeight="1" x14ac:dyDescent="0.25">
      <c r="B43" s="410" t="s">
        <v>60</v>
      </c>
      <c r="C43" s="411"/>
      <c r="D43" s="412" t="s">
        <v>61</v>
      </c>
      <c r="E43" s="413"/>
      <c r="F43" s="413"/>
      <c r="G43" s="413"/>
      <c r="H43" s="413"/>
      <c r="I43" s="413"/>
      <c r="J43" s="413"/>
      <c r="K43" s="413"/>
      <c r="L43" s="414"/>
      <c r="M43" s="17" t="s">
        <v>62</v>
      </c>
      <c r="N43" s="415" t="s">
        <v>22</v>
      </c>
      <c r="O43" s="416"/>
    </row>
    <row r="44" spans="2:15" ht="77.25" customHeight="1" x14ac:dyDescent="0.25">
      <c r="B44" s="410" t="s">
        <v>63</v>
      </c>
      <c r="C44" s="411"/>
      <c r="D44" s="412" t="s">
        <v>64</v>
      </c>
      <c r="E44" s="413"/>
      <c r="F44" s="413"/>
      <c r="G44" s="413"/>
      <c r="H44" s="413"/>
      <c r="I44" s="413"/>
      <c r="J44" s="413"/>
      <c r="K44" s="413"/>
      <c r="L44" s="414"/>
      <c r="M44" s="17" t="s">
        <v>65</v>
      </c>
      <c r="N44" s="415" t="s">
        <v>28</v>
      </c>
      <c r="O44" s="416"/>
    </row>
    <row r="45" spans="2:15" ht="45" customHeight="1" x14ac:dyDescent="0.25">
      <c r="B45" s="410" t="s">
        <v>66</v>
      </c>
      <c r="C45" s="411"/>
      <c r="D45" s="412" t="s">
        <v>67</v>
      </c>
      <c r="E45" s="413"/>
      <c r="F45" s="413"/>
      <c r="G45" s="413"/>
      <c r="H45" s="413"/>
      <c r="I45" s="413"/>
      <c r="J45" s="413"/>
      <c r="K45" s="413"/>
      <c r="L45" s="414"/>
      <c r="M45" s="18" t="s">
        <v>68</v>
      </c>
      <c r="N45" s="415" t="s">
        <v>68</v>
      </c>
      <c r="O45" s="416"/>
    </row>
    <row r="46" spans="2:15" ht="52.5" customHeight="1" x14ac:dyDescent="0.25">
      <c r="B46" s="410" t="s">
        <v>69</v>
      </c>
      <c r="C46" s="411"/>
      <c r="D46" s="412" t="s">
        <v>70</v>
      </c>
      <c r="E46" s="413"/>
      <c r="F46" s="413"/>
      <c r="G46" s="413"/>
      <c r="H46" s="413"/>
      <c r="I46" s="413"/>
      <c r="J46" s="413"/>
      <c r="K46" s="413"/>
      <c r="L46" s="414"/>
      <c r="M46" s="18" t="s">
        <v>38</v>
      </c>
      <c r="N46" s="415" t="s">
        <v>38</v>
      </c>
      <c r="O46" s="416"/>
    </row>
    <row r="47" spans="2:15" ht="68.25" customHeight="1" x14ac:dyDescent="0.25">
      <c r="B47" s="410" t="s">
        <v>71</v>
      </c>
      <c r="C47" s="411"/>
      <c r="D47" s="412" t="s">
        <v>72</v>
      </c>
      <c r="E47" s="413"/>
      <c r="F47" s="413"/>
      <c r="G47" s="413"/>
      <c r="H47" s="413"/>
      <c r="I47" s="413"/>
      <c r="J47" s="413"/>
      <c r="K47" s="413"/>
      <c r="L47" s="414"/>
      <c r="M47" s="17" t="s">
        <v>73</v>
      </c>
      <c r="N47" s="415" t="s">
        <v>22</v>
      </c>
      <c r="O47" s="416"/>
    </row>
    <row r="48" spans="2:15" s="19" customFormat="1" ht="91.5" customHeight="1" x14ac:dyDescent="0.25">
      <c r="B48" s="410" t="s">
        <v>74</v>
      </c>
      <c r="C48" s="411"/>
      <c r="D48" s="412" t="s">
        <v>75</v>
      </c>
      <c r="E48" s="413"/>
      <c r="F48" s="413"/>
      <c r="G48" s="413"/>
      <c r="H48" s="413"/>
      <c r="I48" s="413"/>
      <c r="J48" s="413"/>
      <c r="K48" s="413"/>
      <c r="L48" s="414"/>
      <c r="M48" s="18" t="s">
        <v>43</v>
      </c>
      <c r="N48" s="415" t="s">
        <v>43</v>
      </c>
      <c r="O48" s="416"/>
    </row>
    <row r="49" spans="2:15" ht="60" customHeight="1" x14ac:dyDescent="0.25">
      <c r="B49" s="410" t="s">
        <v>76</v>
      </c>
      <c r="C49" s="411"/>
      <c r="D49" s="412" t="s">
        <v>77</v>
      </c>
      <c r="E49" s="413"/>
      <c r="F49" s="413"/>
      <c r="G49" s="413"/>
      <c r="H49" s="413"/>
      <c r="I49" s="413"/>
      <c r="J49" s="413"/>
      <c r="K49" s="413"/>
      <c r="L49" s="414"/>
      <c r="M49" s="17" t="s">
        <v>33</v>
      </c>
      <c r="N49" s="415" t="s">
        <v>33</v>
      </c>
      <c r="O49" s="416"/>
    </row>
    <row r="50" spans="2:15" ht="62.25" customHeight="1" x14ac:dyDescent="0.25">
      <c r="B50" s="410" t="s">
        <v>78</v>
      </c>
      <c r="C50" s="411"/>
      <c r="D50" s="412" t="s">
        <v>79</v>
      </c>
      <c r="E50" s="413"/>
      <c r="F50" s="413"/>
      <c r="G50" s="413"/>
      <c r="H50" s="413"/>
      <c r="I50" s="413"/>
      <c r="J50" s="413"/>
      <c r="K50" s="413"/>
      <c r="L50" s="414"/>
      <c r="M50" s="17" t="s">
        <v>80</v>
      </c>
      <c r="N50" s="415" t="s">
        <v>80</v>
      </c>
      <c r="O50" s="416"/>
    </row>
    <row r="51" spans="2:15" ht="90.75" customHeight="1" x14ac:dyDescent="0.25">
      <c r="B51" s="410" t="s">
        <v>81</v>
      </c>
      <c r="C51" s="411"/>
      <c r="D51" s="412" t="s">
        <v>82</v>
      </c>
      <c r="E51" s="413"/>
      <c r="F51" s="413"/>
      <c r="G51" s="413"/>
      <c r="H51" s="413"/>
      <c r="I51" s="413"/>
      <c r="J51" s="413"/>
      <c r="K51" s="413"/>
      <c r="L51" s="414"/>
      <c r="M51" s="17" t="s">
        <v>83</v>
      </c>
      <c r="N51" s="415" t="s">
        <v>84</v>
      </c>
      <c r="O51" s="416"/>
    </row>
    <row r="52" spans="2:15" ht="28.5" customHeight="1" x14ac:dyDescent="0.25">
      <c r="B52" s="417" t="s">
        <v>85</v>
      </c>
      <c r="C52" s="418"/>
      <c r="D52" s="418"/>
      <c r="E52" s="418"/>
      <c r="F52" s="418"/>
      <c r="G52" s="418"/>
      <c r="H52" s="418"/>
      <c r="I52" s="418"/>
      <c r="J52" s="418"/>
      <c r="K52" s="418"/>
      <c r="L52" s="418"/>
      <c r="M52" s="418"/>
      <c r="N52" s="418"/>
      <c r="O52" s="419"/>
    </row>
    <row r="53" spans="2:15" ht="74.25" customHeight="1" x14ac:dyDescent="0.25">
      <c r="B53" s="405" t="s">
        <v>86</v>
      </c>
      <c r="C53" s="406"/>
      <c r="D53" s="407" t="s">
        <v>87</v>
      </c>
      <c r="E53" s="408"/>
      <c r="F53" s="408"/>
      <c r="G53" s="408"/>
      <c r="H53" s="408"/>
      <c r="I53" s="408"/>
      <c r="J53" s="408"/>
      <c r="K53" s="408"/>
      <c r="L53" s="409"/>
      <c r="M53" s="20" t="s">
        <v>88</v>
      </c>
      <c r="N53" s="420" t="s">
        <v>89</v>
      </c>
      <c r="O53" s="421"/>
    </row>
    <row r="54" spans="2:15" s="22" customFormat="1" ht="81.75" customHeight="1" x14ac:dyDescent="0.25">
      <c r="B54" s="405" t="s">
        <v>90</v>
      </c>
      <c r="C54" s="406"/>
      <c r="D54" s="407" t="s">
        <v>91</v>
      </c>
      <c r="E54" s="408"/>
      <c r="F54" s="408"/>
      <c r="G54" s="408"/>
      <c r="H54" s="408"/>
      <c r="I54" s="408"/>
      <c r="J54" s="408"/>
      <c r="K54" s="408"/>
      <c r="L54" s="409"/>
      <c r="M54" s="21" t="s">
        <v>88</v>
      </c>
      <c r="N54" s="403" t="s">
        <v>89</v>
      </c>
      <c r="O54" s="404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43:C43"/>
    <mergeCell ref="D43:L43"/>
    <mergeCell ref="N43:O43"/>
    <mergeCell ref="B44:C44"/>
    <mergeCell ref="D44:L44"/>
    <mergeCell ref="N44:O44"/>
    <mergeCell ref="B46:C46"/>
    <mergeCell ref="D46:L46"/>
    <mergeCell ref="N46:O46"/>
    <mergeCell ref="B45:C45"/>
    <mergeCell ref="D45:L45"/>
    <mergeCell ref="N45:O45"/>
    <mergeCell ref="B47:C47"/>
    <mergeCell ref="D47:L47"/>
    <mergeCell ref="N47:O47"/>
    <mergeCell ref="B48:C48"/>
    <mergeCell ref="D48:L48"/>
    <mergeCell ref="N48:O48"/>
    <mergeCell ref="B49:C49"/>
    <mergeCell ref="D49:L49"/>
    <mergeCell ref="N49:O49"/>
    <mergeCell ref="B50:C50"/>
    <mergeCell ref="D50:L50"/>
    <mergeCell ref="N50:O50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D30:G30"/>
    <mergeCell ref="H30:J30"/>
    <mergeCell ref="K30:M30"/>
    <mergeCell ref="N30:O30"/>
    <mergeCell ref="D31:G31"/>
  </mergeCells>
  <pageMargins left="0.7" right="0.7" top="0.75" bottom="0.75" header="0.3" footer="0.3"/>
  <pageSetup paperSize="9" scale="41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topLeftCell="A2" zoomScaleNormal="100" workbookViewId="0">
      <selection activeCell="E9" sqref="E9:E66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2" customWidth="1"/>
    <col min="6" max="16384" width="9.109375" style="43"/>
  </cols>
  <sheetData>
    <row r="1" spans="2:5" ht="66.75" customHeight="1" x14ac:dyDescent="0.25">
      <c r="B1" s="435" t="s">
        <v>108</v>
      </c>
      <c r="C1" s="436"/>
      <c r="D1" s="436"/>
    </row>
    <row r="2" spans="2:5" ht="51.6" customHeight="1" x14ac:dyDescent="0.25"/>
    <row r="4" spans="2:5" ht="36" customHeight="1" x14ac:dyDescent="0.25">
      <c r="B4" s="438" t="s">
        <v>109</v>
      </c>
      <c r="C4" s="438"/>
      <c r="D4" s="438"/>
      <c r="E4" s="438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437" t="s">
        <v>110</v>
      </c>
      <c r="C6" s="437"/>
      <c r="D6" s="437"/>
      <c r="E6" s="437"/>
    </row>
    <row r="7" spans="2:5" x14ac:dyDescent="0.25">
      <c r="C7" s="40"/>
      <c r="D7" s="39"/>
      <c r="E7" s="39"/>
    </row>
    <row r="8" spans="2:5" ht="49.2" customHeight="1" x14ac:dyDescent="0.25">
      <c r="C8" s="40"/>
      <c r="D8" s="89" t="s">
        <v>111</v>
      </c>
      <c r="E8" s="386" t="s">
        <v>771</v>
      </c>
    </row>
    <row r="9" spans="2:5" ht="33" customHeight="1" x14ac:dyDescent="0.25">
      <c r="B9" s="90">
        <v>1</v>
      </c>
      <c r="C9" s="75" t="s">
        <v>112</v>
      </c>
      <c r="D9" s="91"/>
      <c r="E9" s="387" t="s">
        <v>772</v>
      </c>
    </row>
    <row r="10" spans="2:5" ht="33" customHeight="1" x14ac:dyDescent="0.25">
      <c r="B10" s="90">
        <v>2</v>
      </c>
      <c r="C10" s="75" t="s">
        <v>113</v>
      </c>
      <c r="D10" s="91"/>
      <c r="E10" s="387" t="s">
        <v>299</v>
      </c>
    </row>
    <row r="11" spans="2:5" ht="33" customHeight="1" x14ac:dyDescent="0.25">
      <c r="B11" s="90">
        <v>3</v>
      </c>
      <c r="C11" s="75" t="s">
        <v>114</v>
      </c>
      <c r="D11" s="81"/>
      <c r="E11" s="114" t="s">
        <v>773</v>
      </c>
    </row>
    <row r="12" spans="2:5" ht="33" customHeight="1" x14ac:dyDescent="0.25">
      <c r="B12" s="90">
        <v>4</v>
      </c>
      <c r="C12" s="75" t="s">
        <v>115</v>
      </c>
      <c r="D12" s="92"/>
      <c r="E12" s="388" t="s">
        <v>774</v>
      </c>
    </row>
    <row r="13" spans="2:5" ht="31.5" customHeight="1" x14ac:dyDescent="0.25">
      <c r="B13" s="90">
        <v>5</v>
      </c>
      <c r="C13" s="93" t="s">
        <v>116</v>
      </c>
      <c r="D13" s="94"/>
      <c r="E13" s="114" t="s">
        <v>775</v>
      </c>
    </row>
    <row r="14" spans="2:5" ht="31.5" customHeight="1" x14ac:dyDescent="0.25">
      <c r="B14" s="90">
        <v>6</v>
      </c>
      <c r="C14" s="93" t="s">
        <v>117</v>
      </c>
      <c r="D14" s="81"/>
      <c r="E14" s="114" t="s">
        <v>776</v>
      </c>
    </row>
    <row r="15" spans="2:5" ht="31.5" customHeight="1" x14ac:dyDescent="0.25">
      <c r="B15" s="90">
        <v>7</v>
      </c>
      <c r="C15" s="95" t="s">
        <v>118</v>
      </c>
      <c r="D15" s="81"/>
      <c r="E15" s="114" t="s">
        <v>777</v>
      </c>
    </row>
    <row r="16" spans="2:5" ht="31.5" customHeight="1" x14ac:dyDescent="0.25">
      <c r="B16" s="90">
        <v>8</v>
      </c>
      <c r="C16" s="93" t="s">
        <v>119</v>
      </c>
      <c r="D16" s="96"/>
      <c r="E16" s="389">
        <v>29317700</v>
      </c>
    </row>
    <row r="17" spans="2:5" ht="31.5" customHeight="1" x14ac:dyDescent="0.25">
      <c r="B17" s="90">
        <v>9</v>
      </c>
      <c r="C17" s="75" t="s">
        <v>120</v>
      </c>
      <c r="D17" s="81"/>
      <c r="E17" s="114">
        <v>189</v>
      </c>
    </row>
    <row r="18" spans="2:5" ht="24" customHeight="1" x14ac:dyDescent="0.25">
      <c r="B18" s="97">
        <v>10</v>
      </c>
      <c r="C18" s="98" t="s">
        <v>121</v>
      </c>
      <c r="D18" s="99" t="s">
        <v>122</v>
      </c>
      <c r="E18" s="390" t="s">
        <v>122</v>
      </c>
    </row>
    <row r="19" spans="2:5" ht="21.75" customHeight="1" x14ac:dyDescent="0.25">
      <c r="B19" s="100" t="s">
        <v>123</v>
      </c>
      <c r="C19" s="101" t="s">
        <v>124</v>
      </c>
      <c r="D19" s="102"/>
      <c r="E19" s="391" t="s">
        <v>778</v>
      </c>
    </row>
    <row r="20" spans="2:5" ht="21" customHeight="1" x14ac:dyDescent="0.25">
      <c r="B20" s="100" t="s">
        <v>125</v>
      </c>
      <c r="C20" s="101" t="s">
        <v>126</v>
      </c>
      <c r="D20" s="102"/>
      <c r="E20" s="391" t="s">
        <v>778</v>
      </c>
    </row>
    <row r="21" spans="2:5" ht="27" customHeight="1" x14ac:dyDescent="0.25">
      <c r="B21" s="100" t="s">
        <v>127</v>
      </c>
      <c r="C21" s="101" t="s">
        <v>128</v>
      </c>
      <c r="D21" s="102"/>
      <c r="E21" s="391" t="s">
        <v>778</v>
      </c>
    </row>
    <row r="22" spans="2:5" ht="27" customHeight="1" x14ac:dyDescent="0.25">
      <c r="B22" s="100"/>
      <c r="C22" s="101" t="s">
        <v>129</v>
      </c>
      <c r="D22" s="102"/>
      <c r="E22" s="391"/>
    </row>
    <row r="23" spans="2:5" ht="27" customHeight="1" x14ac:dyDescent="0.25">
      <c r="B23" s="100"/>
      <c r="C23" s="101" t="s">
        <v>130</v>
      </c>
      <c r="D23" s="102"/>
      <c r="E23" s="391"/>
    </row>
    <row r="24" spans="2:5" ht="27" customHeight="1" x14ac:dyDescent="0.25">
      <c r="B24" s="100"/>
      <c r="C24" s="101" t="s">
        <v>131</v>
      </c>
      <c r="D24" s="102"/>
      <c r="E24" s="391"/>
    </row>
    <row r="25" spans="2:5" ht="27" customHeight="1" x14ac:dyDescent="0.25">
      <c r="B25" s="100"/>
      <c r="C25" s="101" t="s">
        <v>132</v>
      </c>
      <c r="D25" s="102"/>
      <c r="E25" s="391"/>
    </row>
    <row r="26" spans="2:5" ht="27" customHeight="1" x14ac:dyDescent="0.25">
      <c r="B26" s="100"/>
      <c r="C26" s="101" t="s">
        <v>133</v>
      </c>
      <c r="D26" s="102"/>
      <c r="E26" s="391"/>
    </row>
    <row r="27" spans="2:5" ht="27" customHeight="1" x14ac:dyDescent="0.25">
      <c r="B27" s="100"/>
      <c r="C27" s="101" t="s">
        <v>134</v>
      </c>
      <c r="D27" s="102"/>
      <c r="E27" s="391"/>
    </row>
    <row r="28" spans="2:5" ht="27" customHeight="1" x14ac:dyDescent="0.25">
      <c r="B28" s="100"/>
      <c r="C28" s="101" t="s">
        <v>135</v>
      </c>
      <c r="D28" s="102"/>
      <c r="E28" s="391"/>
    </row>
    <row r="29" spans="2:5" ht="27" customHeight="1" x14ac:dyDescent="0.25">
      <c r="B29" s="100"/>
      <c r="C29" s="101" t="s">
        <v>136</v>
      </c>
      <c r="D29" s="102"/>
      <c r="E29" s="391"/>
    </row>
    <row r="30" spans="2:5" ht="24" customHeight="1" x14ac:dyDescent="0.25">
      <c r="B30" s="100" t="s">
        <v>137</v>
      </c>
      <c r="C30" s="101" t="s">
        <v>138</v>
      </c>
      <c r="D30" s="102"/>
      <c r="E30" s="391" t="s">
        <v>778</v>
      </c>
    </row>
    <row r="31" spans="2:5" ht="24" customHeight="1" x14ac:dyDescent="0.25">
      <c r="B31" s="100" t="s">
        <v>139</v>
      </c>
      <c r="C31" s="101" t="s">
        <v>140</v>
      </c>
      <c r="D31" s="102"/>
      <c r="E31" s="391" t="s">
        <v>778</v>
      </c>
    </row>
    <row r="32" spans="2:5" ht="24" customHeight="1" x14ac:dyDescent="0.25">
      <c r="B32" s="100" t="s">
        <v>141</v>
      </c>
      <c r="C32" s="101" t="s">
        <v>142</v>
      </c>
      <c r="D32" s="102"/>
      <c r="E32" s="391" t="s">
        <v>779</v>
      </c>
    </row>
    <row r="33" spans="2:5" ht="24" customHeight="1" x14ac:dyDescent="0.25">
      <c r="B33" s="100" t="s">
        <v>143</v>
      </c>
      <c r="C33" s="101" t="s">
        <v>144</v>
      </c>
      <c r="D33" s="102"/>
      <c r="E33" s="391" t="s">
        <v>778</v>
      </c>
    </row>
    <row r="34" spans="2:5" ht="24" customHeight="1" x14ac:dyDescent="0.25">
      <c r="B34" s="100" t="s">
        <v>145</v>
      </c>
      <c r="C34" s="101" t="s">
        <v>146</v>
      </c>
      <c r="D34" s="102"/>
      <c r="E34" s="391" t="s">
        <v>779</v>
      </c>
    </row>
    <row r="35" spans="2:5" ht="24" customHeight="1" x14ac:dyDescent="0.25">
      <c r="B35" s="100" t="s">
        <v>147</v>
      </c>
      <c r="C35" s="101" t="s">
        <v>148</v>
      </c>
      <c r="D35" s="102"/>
      <c r="E35" s="391" t="s">
        <v>779</v>
      </c>
    </row>
    <row r="36" spans="2:5" ht="24" customHeight="1" x14ac:dyDescent="0.25">
      <c r="B36" s="100" t="s">
        <v>149</v>
      </c>
      <c r="C36" s="101" t="s">
        <v>150</v>
      </c>
      <c r="D36" s="102"/>
      <c r="E36" s="391" t="s">
        <v>778</v>
      </c>
    </row>
    <row r="37" spans="2:5" ht="24" customHeight="1" x14ac:dyDescent="0.25">
      <c r="B37" s="103" t="s">
        <v>151</v>
      </c>
      <c r="C37" s="104" t="s">
        <v>152</v>
      </c>
      <c r="D37" s="105"/>
      <c r="E37" s="392"/>
    </row>
    <row r="38" spans="2:5" ht="30" customHeight="1" x14ac:dyDescent="0.25">
      <c r="B38" s="90">
        <v>11</v>
      </c>
      <c r="C38" s="75" t="s">
        <v>153</v>
      </c>
      <c r="D38" s="106"/>
      <c r="E38" s="114" t="s">
        <v>778</v>
      </c>
    </row>
    <row r="39" spans="2:5" ht="30" customHeight="1" x14ac:dyDescent="0.25">
      <c r="B39" s="90">
        <v>12</v>
      </c>
      <c r="C39" s="75" t="s">
        <v>154</v>
      </c>
      <c r="D39" s="107"/>
      <c r="E39" s="393" t="s">
        <v>778</v>
      </c>
    </row>
    <row r="40" spans="2:5" ht="30" customHeight="1" x14ac:dyDescent="0.25">
      <c r="B40" s="90">
        <v>13</v>
      </c>
      <c r="C40" s="75" t="s">
        <v>155</v>
      </c>
      <c r="D40" s="107"/>
      <c r="E40" s="393" t="s">
        <v>779</v>
      </c>
    </row>
    <row r="41" spans="2:5" ht="42" customHeight="1" x14ac:dyDescent="0.25">
      <c r="B41" s="90">
        <v>14</v>
      </c>
      <c r="C41" s="75" t="s">
        <v>156</v>
      </c>
      <c r="D41" s="107"/>
      <c r="E41" s="393" t="s">
        <v>778</v>
      </c>
    </row>
    <row r="42" spans="2:5" ht="42" customHeight="1" x14ac:dyDescent="0.25">
      <c r="B42" s="90">
        <v>15</v>
      </c>
      <c r="C42" s="75" t="s">
        <v>157</v>
      </c>
      <c r="D42" s="107"/>
      <c r="E42" s="393" t="s">
        <v>778</v>
      </c>
    </row>
    <row r="43" spans="2:5" ht="42" customHeight="1" x14ac:dyDescent="0.25">
      <c r="B43" s="90">
        <v>16</v>
      </c>
      <c r="C43" s="75" t="s">
        <v>158</v>
      </c>
      <c r="D43" s="107"/>
      <c r="E43" s="393" t="s">
        <v>778</v>
      </c>
    </row>
    <row r="44" spans="2:5" ht="42" customHeight="1" x14ac:dyDescent="0.25">
      <c r="B44" s="90">
        <v>17</v>
      </c>
      <c r="C44" s="75" t="s">
        <v>159</v>
      </c>
      <c r="D44" s="107"/>
      <c r="E44" s="393" t="s">
        <v>779</v>
      </c>
    </row>
    <row r="45" spans="2:5" ht="54" customHeight="1" x14ac:dyDescent="0.25">
      <c r="B45" s="90">
        <v>18</v>
      </c>
      <c r="C45" s="75" t="s">
        <v>160</v>
      </c>
      <c r="D45" s="107"/>
      <c r="E45" s="393" t="s">
        <v>778</v>
      </c>
    </row>
    <row r="46" spans="2:5" ht="45.75" customHeight="1" x14ac:dyDescent="0.25">
      <c r="B46" s="90">
        <v>19</v>
      </c>
      <c r="C46" s="75" t="s">
        <v>161</v>
      </c>
      <c r="D46" s="107"/>
      <c r="E46" s="393">
        <v>0</v>
      </c>
    </row>
    <row r="47" spans="2:5" ht="51.75" customHeight="1" x14ac:dyDescent="0.25">
      <c r="B47" s="90">
        <v>20</v>
      </c>
      <c r="C47" s="75" t="s">
        <v>162</v>
      </c>
      <c r="D47" s="107"/>
      <c r="E47" s="393" t="s">
        <v>778</v>
      </c>
    </row>
    <row r="48" spans="2:5" ht="51.75" customHeight="1" x14ac:dyDescent="0.25">
      <c r="B48" s="90">
        <v>21</v>
      </c>
      <c r="C48" s="75" t="s">
        <v>163</v>
      </c>
      <c r="D48" s="107"/>
      <c r="E48" s="393" t="s">
        <v>778</v>
      </c>
    </row>
    <row r="49" spans="2:5" ht="51.75" customHeight="1" x14ac:dyDescent="0.25">
      <c r="B49" s="90">
        <v>22</v>
      </c>
      <c r="C49" s="75" t="s">
        <v>164</v>
      </c>
      <c r="D49" s="107"/>
      <c r="E49" s="393" t="s">
        <v>779</v>
      </c>
    </row>
    <row r="50" spans="2:5" ht="34.5" customHeight="1" x14ac:dyDescent="0.25">
      <c r="B50" s="90">
        <v>23</v>
      </c>
      <c r="C50" s="75" t="s">
        <v>165</v>
      </c>
      <c r="D50" s="107"/>
      <c r="E50" s="393" t="s">
        <v>780</v>
      </c>
    </row>
    <row r="51" spans="2:5" ht="66" customHeight="1" x14ac:dyDescent="0.25">
      <c r="B51" s="90">
        <v>24</v>
      </c>
      <c r="C51" s="75" t="s">
        <v>166</v>
      </c>
      <c r="D51" s="107"/>
      <c r="E51" s="393" t="s">
        <v>781</v>
      </c>
    </row>
    <row r="52" spans="2:5" ht="78.75" customHeight="1" x14ac:dyDescent="0.25">
      <c r="B52" s="90">
        <v>25</v>
      </c>
      <c r="C52" s="108" t="s">
        <v>167</v>
      </c>
      <c r="D52" s="81"/>
      <c r="E52" s="114" t="s">
        <v>779</v>
      </c>
    </row>
    <row r="53" spans="2:5" ht="69" customHeight="1" x14ac:dyDescent="0.25">
      <c r="B53" s="90">
        <v>26</v>
      </c>
      <c r="C53" s="108" t="s">
        <v>168</v>
      </c>
      <c r="D53" s="81"/>
      <c r="E53" s="114" t="s">
        <v>779</v>
      </c>
    </row>
    <row r="54" spans="2:5" ht="99" customHeight="1" x14ac:dyDescent="0.25">
      <c r="B54" s="90">
        <v>27</v>
      </c>
      <c r="C54" s="108" t="s">
        <v>169</v>
      </c>
      <c r="D54" s="81"/>
      <c r="E54" s="114" t="s">
        <v>778</v>
      </c>
    </row>
    <row r="55" spans="2:5" ht="45" customHeight="1" x14ac:dyDescent="0.25">
      <c r="B55" s="90">
        <v>28</v>
      </c>
      <c r="C55" s="108" t="s">
        <v>170</v>
      </c>
      <c r="D55" s="81"/>
      <c r="E55" s="114" t="s">
        <v>778</v>
      </c>
    </row>
    <row r="56" spans="2:5" ht="45" customHeight="1" x14ac:dyDescent="0.25">
      <c r="B56" s="90">
        <v>29</v>
      </c>
      <c r="C56" s="108" t="s">
        <v>171</v>
      </c>
      <c r="D56" s="81"/>
      <c r="E56" s="114" t="s">
        <v>778</v>
      </c>
    </row>
    <row r="57" spans="2:5" ht="34.5" customHeight="1" x14ac:dyDescent="0.25">
      <c r="B57" s="90">
        <v>30</v>
      </c>
      <c r="C57" s="93" t="s">
        <v>172</v>
      </c>
      <c r="D57" s="107"/>
      <c r="E57" s="393">
        <v>0</v>
      </c>
    </row>
    <row r="58" spans="2:5" ht="35.25" customHeight="1" x14ac:dyDescent="0.25">
      <c r="B58" s="90">
        <v>31</v>
      </c>
      <c r="C58" s="108" t="s">
        <v>173</v>
      </c>
      <c r="D58" s="81"/>
      <c r="E58" s="114" t="s">
        <v>778</v>
      </c>
    </row>
    <row r="59" spans="2:5" ht="42.6" customHeight="1" x14ac:dyDescent="0.25">
      <c r="B59" s="90">
        <v>32</v>
      </c>
      <c r="C59" s="93" t="s">
        <v>174</v>
      </c>
      <c r="D59" s="81"/>
      <c r="E59" s="114" t="s">
        <v>782</v>
      </c>
    </row>
    <row r="60" spans="2:5" ht="48" x14ac:dyDescent="0.25">
      <c r="B60" s="90">
        <v>33</v>
      </c>
      <c r="C60" s="93" t="s">
        <v>175</v>
      </c>
      <c r="D60" s="81"/>
      <c r="E60" s="114" t="s">
        <v>778</v>
      </c>
    </row>
    <row r="61" spans="2:5" ht="65.400000000000006" customHeight="1" x14ac:dyDescent="0.25">
      <c r="B61" s="90">
        <v>34</v>
      </c>
      <c r="C61" s="93" t="s">
        <v>176</v>
      </c>
      <c r="D61" s="81"/>
      <c r="E61" s="114" t="s">
        <v>779</v>
      </c>
    </row>
    <row r="62" spans="2:5" ht="60.6" customHeight="1" x14ac:dyDescent="0.25">
      <c r="B62" s="90">
        <v>35</v>
      </c>
      <c r="C62" s="93" t="s">
        <v>177</v>
      </c>
      <c r="D62" s="81"/>
      <c r="E62" s="114" t="s">
        <v>783</v>
      </c>
    </row>
    <row r="63" spans="2:5" ht="33.6" customHeight="1" x14ac:dyDescent="0.25">
      <c r="B63" s="90">
        <v>36</v>
      </c>
      <c r="C63" s="93" t="s">
        <v>178</v>
      </c>
      <c r="D63" s="81"/>
      <c r="E63" s="114" t="s">
        <v>778</v>
      </c>
    </row>
    <row r="64" spans="2:5" ht="31.95" customHeight="1" x14ac:dyDescent="0.25">
      <c r="B64" s="90">
        <v>37</v>
      </c>
      <c r="C64" s="93" t="s">
        <v>179</v>
      </c>
      <c r="D64" s="81"/>
      <c r="E64" s="114" t="s">
        <v>778</v>
      </c>
    </row>
    <row r="65" spans="2:5" ht="57" customHeight="1" x14ac:dyDescent="0.25">
      <c r="B65" s="90">
        <v>38</v>
      </c>
      <c r="C65" s="93" t="s">
        <v>180</v>
      </c>
      <c r="D65" s="81"/>
      <c r="E65" s="114" t="s">
        <v>778</v>
      </c>
    </row>
    <row r="66" spans="2:5" ht="24" x14ac:dyDescent="0.25">
      <c r="B66" s="90">
        <v>39</v>
      </c>
      <c r="C66" s="93" t="s">
        <v>181</v>
      </c>
      <c r="D66" s="81"/>
      <c r="E66" s="114" t="s">
        <v>784</v>
      </c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34"/>
  <sheetViews>
    <sheetView showGridLines="0" topLeftCell="A27" zoomScale="110" zoomScaleNormal="110" workbookViewId="0">
      <selection activeCell="G33" sqref="G33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35" hidden="1" customWidth="1"/>
    <col min="5" max="6" width="20.88671875" style="56" hidden="1" customWidth="1"/>
    <col min="7" max="7" width="20.88671875" style="135" customWidth="1"/>
    <col min="8" max="9" width="20.88671875" style="56" customWidth="1"/>
    <col min="10" max="16384" width="9" style="58"/>
  </cols>
  <sheetData>
    <row r="1" spans="2:9" ht="72.75" customHeight="1" x14ac:dyDescent="0.25">
      <c r="B1" s="435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435"/>
      <c r="D1" s="435"/>
      <c r="E1" s="435"/>
      <c r="F1" s="435"/>
      <c r="G1" s="435"/>
    </row>
    <row r="2" spans="2:9" ht="37.5" customHeight="1" x14ac:dyDescent="0.25">
      <c r="C2" s="109"/>
      <c r="D2" s="109"/>
      <c r="G2" s="109"/>
    </row>
    <row r="3" spans="2:9" ht="39" customHeight="1" x14ac:dyDescent="0.25">
      <c r="B3" s="451" t="s">
        <v>182</v>
      </c>
      <c r="C3" s="451"/>
      <c r="D3" s="451"/>
      <c r="E3" s="451"/>
      <c r="F3" s="451"/>
      <c r="G3" s="451"/>
      <c r="H3" s="451"/>
      <c r="I3" s="451"/>
    </row>
    <row r="4" spans="2:9" ht="21.75" customHeight="1" x14ac:dyDescent="0.25">
      <c r="B4" s="110"/>
      <c r="C4" s="110"/>
      <c r="D4" s="110"/>
      <c r="E4" s="111"/>
      <c r="F4" s="111"/>
      <c r="G4" s="111"/>
    </row>
    <row r="5" spans="2:9" s="43" customFormat="1" ht="31.2" customHeight="1" x14ac:dyDescent="0.25">
      <c r="B5" s="444" t="s">
        <v>183</v>
      </c>
      <c r="C5" s="445"/>
      <c r="D5" s="450" t="str">
        <f>'DANE OGÓLNE'!E9</f>
        <v>Szkoła Podstawowa w Nowej Iwicznej</v>
      </c>
      <c r="E5" s="450"/>
      <c r="F5" s="450"/>
      <c r="G5" s="450"/>
      <c r="H5" s="450"/>
      <c r="I5" s="450"/>
    </row>
    <row r="6" spans="2:9" s="43" customFormat="1" ht="15.75" customHeight="1" x14ac:dyDescent="0.25">
      <c r="B6" s="42"/>
      <c r="C6" s="112"/>
      <c r="D6" s="42"/>
      <c r="E6" s="42"/>
      <c r="F6" s="42"/>
      <c r="G6" s="42"/>
      <c r="H6" s="42"/>
      <c r="I6" s="42"/>
    </row>
    <row r="7" spans="2:9" s="43" customFormat="1" ht="39" hidden="1" customHeight="1" x14ac:dyDescent="0.25">
      <c r="B7" s="437" t="s">
        <v>184</v>
      </c>
      <c r="C7" s="437"/>
      <c r="D7" s="437"/>
      <c r="E7" s="437"/>
      <c r="F7" s="437"/>
      <c r="G7" s="437"/>
      <c r="H7" s="437"/>
      <c r="I7" s="437"/>
    </row>
    <row r="8" spans="2:9" s="43" customFormat="1" ht="43.5" customHeight="1" x14ac:dyDescent="0.25">
      <c r="B8" s="42"/>
      <c r="C8" s="112"/>
      <c r="D8" s="42"/>
      <c r="E8" s="42"/>
      <c r="F8" s="42"/>
      <c r="G8" s="42"/>
      <c r="H8" s="42"/>
      <c r="I8" s="42"/>
    </row>
    <row r="9" spans="2:9" ht="49.95" customHeight="1" x14ac:dyDescent="0.25">
      <c r="D9" s="449" t="s">
        <v>111</v>
      </c>
      <c r="E9" s="449"/>
      <c r="F9" s="449"/>
      <c r="G9" s="448" t="s">
        <v>763</v>
      </c>
      <c r="H9" s="448"/>
      <c r="I9" s="448"/>
    </row>
    <row r="10" spans="2:9" ht="51" customHeight="1" x14ac:dyDescent="0.25">
      <c r="B10" s="76" t="s">
        <v>185</v>
      </c>
      <c r="C10" s="76" t="s">
        <v>186</v>
      </c>
      <c r="D10" s="113" t="s">
        <v>187</v>
      </c>
      <c r="E10" s="113" t="s">
        <v>12</v>
      </c>
      <c r="F10" s="113" t="s">
        <v>188</v>
      </c>
      <c r="G10" s="113" t="s">
        <v>189</v>
      </c>
      <c r="H10" s="113" t="s">
        <v>12</v>
      </c>
      <c r="I10" s="113" t="s">
        <v>188</v>
      </c>
    </row>
    <row r="11" spans="2:9" ht="27.75" customHeight="1" x14ac:dyDescent="0.25">
      <c r="B11" s="114">
        <v>1</v>
      </c>
      <c r="C11" s="115" t="s">
        <v>190</v>
      </c>
      <c r="D11" s="116">
        <f>'[1]WYKAZ BUDYNKÓW'!F28</f>
        <v>0</v>
      </c>
      <c r="E11" s="81" t="s">
        <v>191</v>
      </c>
      <c r="F11" s="81" t="s">
        <v>192</v>
      </c>
      <c r="G11" s="116">
        <f>'WYKAZ BUDYNKÓW'!H28</f>
        <v>37662171.049999997</v>
      </c>
      <c r="H11" s="81" t="s">
        <v>191</v>
      </c>
      <c r="I11" s="81" t="s">
        <v>192</v>
      </c>
    </row>
    <row r="12" spans="2:9" ht="34.5" customHeight="1" x14ac:dyDescent="0.25">
      <c r="B12" s="441">
        <v>2</v>
      </c>
      <c r="C12" s="98" t="s">
        <v>193</v>
      </c>
      <c r="D12" s="117">
        <f>SUM(D13:D19)</f>
        <v>0</v>
      </c>
      <c r="E12" s="118"/>
      <c r="F12" s="118" t="s">
        <v>192</v>
      </c>
      <c r="G12" s="117">
        <f>SUM(G14:G19)</f>
        <v>546174.42000000004</v>
      </c>
      <c r="H12" s="118" t="s">
        <v>747</v>
      </c>
      <c r="I12" s="118" t="s">
        <v>192</v>
      </c>
    </row>
    <row r="13" spans="2:9" s="124" customFormat="1" ht="18.75" customHeight="1" x14ac:dyDescent="0.25">
      <c r="B13" s="442"/>
      <c r="C13" s="119" t="s">
        <v>194</v>
      </c>
      <c r="D13" s="120"/>
      <c r="E13" s="121"/>
      <c r="F13" s="123"/>
      <c r="G13" s="122"/>
      <c r="H13" s="121"/>
      <c r="I13" s="123"/>
    </row>
    <row r="14" spans="2:9" s="124" customFormat="1" ht="25.5" customHeight="1" x14ac:dyDescent="0.25">
      <c r="B14" s="442"/>
      <c r="C14" s="125" t="s">
        <v>195</v>
      </c>
      <c r="D14" s="120"/>
      <c r="E14" s="121"/>
      <c r="F14" s="446" t="s">
        <v>192</v>
      </c>
      <c r="G14" s="397">
        <v>0</v>
      </c>
      <c r="H14" s="391"/>
      <c r="I14" s="442" t="s">
        <v>192</v>
      </c>
    </row>
    <row r="15" spans="2:9" s="124" customFormat="1" ht="25.5" customHeight="1" x14ac:dyDescent="0.25">
      <c r="B15" s="442"/>
      <c r="C15" s="125" t="s">
        <v>196</v>
      </c>
      <c r="D15" s="120"/>
      <c r="E15" s="121"/>
      <c r="F15" s="446"/>
      <c r="G15" s="397">
        <v>0</v>
      </c>
      <c r="H15" s="391"/>
      <c r="I15" s="442"/>
    </row>
    <row r="16" spans="2:9" s="124" customFormat="1" ht="25.5" customHeight="1" x14ac:dyDescent="0.25">
      <c r="B16" s="442"/>
      <c r="C16" s="125" t="s">
        <v>197</v>
      </c>
      <c r="D16" s="120"/>
      <c r="E16" s="121"/>
      <c r="F16" s="446"/>
      <c r="G16" s="397">
        <v>0</v>
      </c>
      <c r="H16" s="391"/>
      <c r="I16" s="442"/>
    </row>
    <row r="17" spans="2:9" s="124" customFormat="1" ht="25.5" customHeight="1" x14ac:dyDescent="0.25">
      <c r="B17" s="442"/>
      <c r="C17" s="125" t="s">
        <v>198</v>
      </c>
      <c r="D17" s="120"/>
      <c r="E17" s="121"/>
      <c r="F17" s="446"/>
      <c r="G17" s="397">
        <v>10762.5</v>
      </c>
      <c r="H17" s="391" t="s">
        <v>747</v>
      </c>
      <c r="I17" s="442"/>
    </row>
    <row r="18" spans="2:9" s="124" customFormat="1" ht="25.5" customHeight="1" x14ac:dyDescent="0.25">
      <c r="B18" s="442"/>
      <c r="C18" s="125" t="s">
        <v>199</v>
      </c>
      <c r="D18" s="120"/>
      <c r="E18" s="121"/>
      <c r="F18" s="446"/>
      <c r="G18" s="397">
        <v>0</v>
      </c>
      <c r="H18" s="391"/>
      <c r="I18" s="442"/>
    </row>
    <row r="19" spans="2:9" s="124" customFormat="1" ht="25.5" customHeight="1" x14ac:dyDescent="0.25">
      <c r="B19" s="443"/>
      <c r="C19" s="126" t="s">
        <v>200</v>
      </c>
      <c r="D19" s="127"/>
      <c r="E19" s="128"/>
      <c r="F19" s="447"/>
      <c r="G19" s="398">
        <v>535411.92000000004</v>
      </c>
      <c r="H19" s="392" t="s">
        <v>747</v>
      </c>
      <c r="I19" s="443"/>
    </row>
    <row r="20" spans="2:9" ht="27.75" customHeight="1" x14ac:dyDescent="0.25">
      <c r="B20" s="114">
        <v>3</v>
      </c>
      <c r="C20" s="93" t="s">
        <v>201</v>
      </c>
      <c r="D20" s="129"/>
      <c r="E20" s="81"/>
      <c r="F20" s="81"/>
      <c r="G20" s="399">
        <v>534459.68000000005</v>
      </c>
      <c r="H20" s="114" t="s">
        <v>203</v>
      </c>
      <c r="I20" s="114"/>
    </row>
    <row r="21" spans="2:9" ht="27.75" customHeight="1" x14ac:dyDescent="0.25">
      <c r="B21" s="114">
        <v>4</v>
      </c>
      <c r="C21" s="93" t="s">
        <v>202</v>
      </c>
      <c r="D21" s="129"/>
      <c r="E21" s="81"/>
      <c r="F21" s="81"/>
      <c r="G21" s="399"/>
      <c r="H21" s="114"/>
      <c r="I21" s="114"/>
    </row>
    <row r="22" spans="2:9" ht="27.75" customHeight="1" x14ac:dyDescent="0.25">
      <c r="B22" s="114">
        <v>5</v>
      </c>
      <c r="C22" s="93" t="s">
        <v>41</v>
      </c>
      <c r="D22" s="129"/>
      <c r="E22" s="81" t="s">
        <v>203</v>
      </c>
      <c r="F22" s="81"/>
      <c r="G22" s="399">
        <v>50000</v>
      </c>
      <c r="H22" s="114" t="s">
        <v>203</v>
      </c>
      <c r="I22" s="114"/>
    </row>
    <row r="23" spans="2:9" ht="27.75" customHeight="1" x14ac:dyDescent="0.25">
      <c r="B23" s="114">
        <v>6</v>
      </c>
      <c r="C23" s="93" t="s">
        <v>204</v>
      </c>
      <c r="D23" s="116"/>
      <c r="E23" s="81"/>
      <c r="F23" s="81"/>
      <c r="G23" s="399"/>
      <c r="H23" s="114"/>
      <c r="I23" s="114"/>
    </row>
    <row r="24" spans="2:9" ht="27.75" customHeight="1" x14ac:dyDescent="0.25">
      <c r="B24" s="114">
        <v>7</v>
      </c>
      <c r="C24" s="130" t="s">
        <v>205</v>
      </c>
      <c r="D24" s="116"/>
      <c r="E24" s="81"/>
      <c r="F24" s="81"/>
      <c r="G24" s="399">
        <v>400000</v>
      </c>
      <c r="H24" s="114" t="s">
        <v>297</v>
      </c>
      <c r="I24" s="114"/>
    </row>
    <row r="25" spans="2:9" s="57" customFormat="1" ht="39" customHeight="1" x14ac:dyDescent="0.25">
      <c r="B25" s="81">
        <v>8</v>
      </c>
      <c r="C25" s="93" t="s">
        <v>206</v>
      </c>
      <c r="D25" s="116"/>
      <c r="E25" s="81"/>
      <c r="F25" s="81"/>
      <c r="G25" s="399"/>
      <c r="H25" s="114"/>
      <c r="I25" s="114"/>
    </row>
    <row r="26" spans="2:9" ht="27.75" customHeight="1" x14ac:dyDescent="0.25">
      <c r="B26" s="114">
        <v>9</v>
      </c>
      <c r="C26" s="130" t="s">
        <v>207</v>
      </c>
      <c r="D26" s="116"/>
      <c r="E26" s="81"/>
      <c r="F26" s="81"/>
      <c r="G26" s="399"/>
      <c r="H26" s="114"/>
      <c r="I26" s="114"/>
    </row>
    <row r="27" spans="2:9" ht="27.75" customHeight="1" x14ac:dyDescent="0.25">
      <c r="B27" s="114">
        <v>10</v>
      </c>
      <c r="C27" s="130" t="s">
        <v>208</v>
      </c>
      <c r="D27" s="116"/>
      <c r="E27" s="81"/>
      <c r="F27" s="81"/>
      <c r="G27" s="399"/>
      <c r="H27" s="114"/>
      <c r="I27" s="114"/>
    </row>
    <row r="28" spans="2:9" ht="48.75" customHeight="1" x14ac:dyDescent="0.25">
      <c r="B28" s="114">
        <v>11</v>
      </c>
      <c r="C28" s="93" t="s">
        <v>209</v>
      </c>
      <c r="D28" s="116"/>
      <c r="E28" s="81"/>
      <c r="F28" s="81"/>
      <c r="G28" s="399"/>
      <c r="H28" s="114"/>
      <c r="I28" s="114"/>
    </row>
    <row r="29" spans="2:9" s="57" customFormat="1" ht="36.75" customHeight="1" x14ac:dyDescent="0.25">
      <c r="B29" s="81">
        <v>12</v>
      </c>
      <c r="C29" s="93" t="s">
        <v>210</v>
      </c>
      <c r="D29" s="116"/>
      <c r="E29" s="81"/>
      <c r="F29" s="81"/>
      <c r="G29" s="399">
        <v>52741.59</v>
      </c>
      <c r="H29" s="114" t="s">
        <v>747</v>
      </c>
      <c r="I29" s="114"/>
    </row>
    <row r="30" spans="2:9" ht="35.25" customHeight="1" x14ac:dyDescent="0.25">
      <c r="B30" s="114">
        <v>13</v>
      </c>
      <c r="C30" s="93" t="s">
        <v>211</v>
      </c>
      <c r="D30" s="116"/>
      <c r="E30" s="81"/>
      <c r="F30" s="81"/>
      <c r="G30" s="399"/>
      <c r="H30" s="114"/>
      <c r="I30" s="114"/>
    </row>
    <row r="31" spans="2:9" ht="27.75" customHeight="1" x14ac:dyDescent="0.25">
      <c r="B31" s="114">
        <v>14</v>
      </c>
      <c r="C31" s="93" t="s">
        <v>212</v>
      </c>
      <c r="D31" s="116"/>
      <c r="E31" s="81" t="s">
        <v>213</v>
      </c>
      <c r="F31" s="81" t="s">
        <v>214</v>
      </c>
      <c r="G31" s="399"/>
      <c r="H31" s="114"/>
      <c r="I31" s="114"/>
    </row>
    <row r="32" spans="2:9" ht="27.75" customHeight="1" x14ac:dyDescent="0.25">
      <c r="B32" s="114">
        <v>15</v>
      </c>
      <c r="C32" s="93" t="s">
        <v>215</v>
      </c>
      <c r="D32" s="116"/>
      <c r="E32" s="81" t="s">
        <v>216</v>
      </c>
      <c r="F32" s="81" t="s">
        <v>214</v>
      </c>
      <c r="G32" s="399">
        <v>10000</v>
      </c>
      <c r="H32" s="114" t="s">
        <v>216</v>
      </c>
      <c r="I32" s="114" t="s">
        <v>214</v>
      </c>
    </row>
    <row r="33" spans="2:9" ht="25.5" customHeight="1" x14ac:dyDescent="0.25">
      <c r="B33" s="439" t="s">
        <v>217</v>
      </c>
      <c r="C33" s="440"/>
      <c r="D33" s="131">
        <f>SUM(D20:D32)+D12+D11</f>
        <v>0</v>
      </c>
      <c r="E33" s="58"/>
      <c r="F33" s="58"/>
      <c r="G33" s="132">
        <f>SUM(G20:G32)+G12+G11</f>
        <v>39255546.739999995</v>
      </c>
      <c r="H33" s="58"/>
      <c r="I33" s="58"/>
    </row>
    <row r="34" spans="2:9" ht="18.149999999999999" customHeight="1" x14ac:dyDescent="0.25">
      <c r="C34" s="133"/>
      <c r="D34" s="134"/>
      <c r="G34" s="134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H11:H32 E11:E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V66"/>
  <sheetViews>
    <sheetView showGridLines="0" topLeftCell="A15" zoomScale="90" zoomScaleNormal="90" workbookViewId="0">
      <selection activeCell="A30" sqref="A30:XFD66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4" width="19.88671875" style="43" customWidth="1"/>
    <col min="15" max="15" width="23.109375" style="43" customWidth="1"/>
    <col min="16" max="16" width="24.6640625" style="43" customWidth="1"/>
    <col min="17" max="17" width="15.5546875" style="43" customWidth="1"/>
    <col min="18" max="18" width="17.109375" style="43" customWidth="1"/>
    <col min="19" max="20" width="20.44140625" style="43" customWidth="1"/>
    <col min="21" max="21" width="14.88671875" style="43" customWidth="1"/>
    <col min="22" max="255" width="9.109375" style="43" customWidth="1"/>
    <col min="256" max="16384" width="5" style="43"/>
  </cols>
  <sheetData>
    <row r="1" spans="2:21" ht="71.25" customHeight="1" x14ac:dyDescent="0.25">
      <c r="B1" s="435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435"/>
      <c r="D1" s="435"/>
      <c r="E1" s="435"/>
      <c r="F1" s="435"/>
    </row>
    <row r="2" spans="2:21" ht="35.25" customHeight="1" x14ac:dyDescent="0.25"/>
    <row r="4" spans="2:21" ht="42" customHeight="1" x14ac:dyDescent="0.25">
      <c r="B4" s="461" t="s">
        <v>218</v>
      </c>
      <c r="C4" s="461"/>
      <c r="D4" s="461"/>
      <c r="E4" s="461"/>
      <c r="F4" s="461"/>
      <c r="G4" s="461"/>
      <c r="H4" s="461"/>
      <c r="I4" s="461"/>
      <c r="J4" s="461"/>
    </row>
    <row r="5" spans="2:21" ht="22.2" customHeight="1" x14ac:dyDescent="0.25">
      <c r="C5" s="52"/>
      <c r="F5" s="462"/>
      <c r="G5" s="462"/>
      <c r="H5" s="53"/>
      <c r="I5" s="53"/>
    </row>
    <row r="6" spans="2:21" ht="27.75" customHeight="1" x14ac:dyDescent="0.25">
      <c r="B6" s="463" t="s">
        <v>183</v>
      </c>
      <c r="C6" s="463"/>
      <c r="D6" s="450" t="str">
        <f>'DANE OGÓLNE'!E9</f>
        <v>Szkoła Podstawowa w Nowej Iwicznej</v>
      </c>
      <c r="E6" s="450"/>
      <c r="F6" s="450"/>
      <c r="G6" s="450"/>
      <c r="H6" s="450"/>
      <c r="I6" s="450"/>
      <c r="J6" s="450"/>
    </row>
    <row r="7" spans="2:21" ht="20.25" customHeight="1" x14ac:dyDescent="0.25"/>
    <row r="8" spans="2:21" ht="45.75" hidden="1" customHeight="1" x14ac:dyDescent="0.25">
      <c r="B8" s="437" t="s">
        <v>110</v>
      </c>
      <c r="C8" s="437"/>
      <c r="D8" s="437"/>
      <c r="E8" s="437"/>
      <c r="F8" s="437"/>
    </row>
    <row r="9" spans="2:21" ht="20.25" customHeight="1" x14ac:dyDescent="0.25">
      <c r="B9" s="54"/>
      <c r="C9" s="54"/>
      <c r="D9" s="54"/>
      <c r="E9" s="54"/>
      <c r="F9" s="54"/>
    </row>
    <row r="10" spans="2:21" ht="60" customHeight="1" x14ac:dyDescent="0.25">
      <c r="F10" s="452" t="s">
        <v>111</v>
      </c>
      <c r="G10" s="453"/>
      <c r="H10" s="454" t="s">
        <v>433</v>
      </c>
      <c r="I10" s="455"/>
      <c r="M10" s="456" t="s">
        <v>219</v>
      </c>
      <c r="N10" s="457"/>
      <c r="O10" s="55" t="s">
        <v>220</v>
      </c>
      <c r="P10" s="55" t="s">
        <v>221</v>
      </c>
    </row>
    <row r="11" spans="2:21" s="56" customFormat="1" ht="105.75" customHeight="1" x14ac:dyDescent="0.25">
      <c r="B11" s="76" t="s">
        <v>185</v>
      </c>
      <c r="C11" s="76" t="s">
        <v>222</v>
      </c>
      <c r="D11" s="76" t="s">
        <v>223</v>
      </c>
      <c r="E11" s="76" t="s">
        <v>224</v>
      </c>
      <c r="F11" s="77" t="s">
        <v>225</v>
      </c>
      <c r="G11" s="76" t="s">
        <v>226</v>
      </c>
      <c r="H11" s="77" t="s">
        <v>225</v>
      </c>
      <c r="I11" s="76" t="s">
        <v>226</v>
      </c>
      <c r="J11" s="76" t="s">
        <v>227</v>
      </c>
      <c r="K11" s="76" t="s">
        <v>228</v>
      </c>
      <c r="L11" s="76" t="s">
        <v>229</v>
      </c>
      <c r="M11" s="76" t="s">
        <v>230</v>
      </c>
      <c r="N11" s="76" t="s">
        <v>231</v>
      </c>
      <c r="O11" s="76" t="s">
        <v>232</v>
      </c>
      <c r="P11" s="76" t="s">
        <v>233</v>
      </c>
      <c r="Q11" s="76" t="s">
        <v>234</v>
      </c>
      <c r="R11" s="76" t="s">
        <v>235</v>
      </c>
      <c r="S11" s="76" t="s">
        <v>236</v>
      </c>
      <c r="T11" s="76" t="s">
        <v>237</v>
      </c>
      <c r="U11" s="76" t="s">
        <v>238</v>
      </c>
    </row>
    <row r="12" spans="2:21" s="58" customFormat="1" ht="168.75" customHeight="1" x14ac:dyDescent="0.25">
      <c r="B12" s="394">
        <v>1</v>
      </c>
      <c r="C12" s="222" t="s">
        <v>302</v>
      </c>
      <c r="D12" s="130" t="s">
        <v>299</v>
      </c>
      <c r="E12" s="222"/>
      <c r="F12" s="395"/>
      <c r="G12" s="114"/>
      <c r="H12" s="395">
        <v>11942310</v>
      </c>
      <c r="I12" s="114" t="s">
        <v>297</v>
      </c>
      <c r="J12" s="114">
        <v>1993</v>
      </c>
      <c r="K12" s="393">
        <v>3901.6</v>
      </c>
      <c r="L12" s="114">
        <v>2</v>
      </c>
      <c r="M12" s="114" t="s">
        <v>294</v>
      </c>
      <c r="N12" s="114" t="s">
        <v>292</v>
      </c>
      <c r="O12" s="114" t="s">
        <v>286</v>
      </c>
      <c r="P12" s="114" t="s">
        <v>289</v>
      </c>
      <c r="Q12" s="114" t="s">
        <v>295</v>
      </c>
      <c r="R12" s="114" t="s">
        <v>296</v>
      </c>
      <c r="S12" s="114" t="s">
        <v>298</v>
      </c>
      <c r="T12" s="222" t="s">
        <v>770</v>
      </c>
      <c r="U12" s="222"/>
    </row>
    <row r="13" spans="2:21" s="58" customFormat="1" ht="108" customHeight="1" x14ac:dyDescent="0.25">
      <c r="B13" s="394">
        <v>2</v>
      </c>
      <c r="C13" s="222" t="s">
        <v>302</v>
      </c>
      <c r="D13" s="130" t="s">
        <v>300</v>
      </c>
      <c r="E13" s="222"/>
      <c r="F13" s="395"/>
      <c r="G13" s="114"/>
      <c r="H13" s="395">
        <v>2603000</v>
      </c>
      <c r="I13" s="114" t="s">
        <v>297</v>
      </c>
      <c r="J13" s="114">
        <v>2009</v>
      </c>
      <c r="K13" s="393">
        <v>514.6</v>
      </c>
      <c r="L13" s="114">
        <v>3</v>
      </c>
      <c r="M13" s="114" t="s">
        <v>294</v>
      </c>
      <c r="N13" s="114" t="s">
        <v>293</v>
      </c>
      <c r="O13" s="114" t="s">
        <v>287</v>
      </c>
      <c r="P13" s="114" t="s">
        <v>290</v>
      </c>
      <c r="Q13" s="114" t="s">
        <v>295</v>
      </c>
      <c r="R13" s="114" t="s">
        <v>296</v>
      </c>
      <c r="S13" s="114" t="s">
        <v>298</v>
      </c>
      <c r="T13" s="222" t="s">
        <v>770</v>
      </c>
      <c r="U13" s="222"/>
    </row>
    <row r="14" spans="2:21" s="58" customFormat="1" ht="147.75" customHeight="1" x14ac:dyDescent="0.25">
      <c r="B14" s="394">
        <v>3</v>
      </c>
      <c r="C14" s="222" t="s">
        <v>302</v>
      </c>
      <c r="D14" s="130" t="s">
        <v>301</v>
      </c>
      <c r="E14" s="222"/>
      <c r="F14" s="395"/>
      <c r="G14" s="114"/>
      <c r="H14" s="395">
        <v>21951810</v>
      </c>
      <c r="I14" s="114" t="s">
        <v>297</v>
      </c>
      <c r="J14" s="114">
        <v>2019</v>
      </c>
      <c r="K14" s="393">
        <v>4194.8999999999996</v>
      </c>
      <c r="L14" s="114">
        <v>3</v>
      </c>
      <c r="M14" s="114" t="s">
        <v>294</v>
      </c>
      <c r="N14" s="114" t="s">
        <v>293</v>
      </c>
      <c r="O14" s="114" t="s">
        <v>288</v>
      </c>
      <c r="P14" s="114" t="s">
        <v>291</v>
      </c>
      <c r="Q14" s="114" t="s">
        <v>295</v>
      </c>
      <c r="R14" s="114" t="s">
        <v>296</v>
      </c>
      <c r="S14" s="114" t="s">
        <v>298</v>
      </c>
      <c r="T14" s="222" t="s">
        <v>769</v>
      </c>
      <c r="U14" s="222"/>
    </row>
    <row r="15" spans="2:21" s="58" customFormat="1" ht="33.75" customHeight="1" x14ac:dyDescent="0.25">
      <c r="B15" s="394">
        <v>4</v>
      </c>
      <c r="C15" s="222" t="s">
        <v>785</v>
      </c>
      <c r="D15" s="130" t="s">
        <v>299</v>
      </c>
      <c r="E15" s="222"/>
      <c r="F15" s="395">
        <v>1165051.05</v>
      </c>
      <c r="G15" s="114"/>
      <c r="H15" s="395">
        <v>1165051.05</v>
      </c>
      <c r="I15" s="114" t="s">
        <v>297</v>
      </c>
      <c r="J15" s="114"/>
      <c r="K15" s="396"/>
      <c r="L15" s="222"/>
      <c r="M15" s="222"/>
      <c r="N15" s="222"/>
      <c r="O15" s="222"/>
      <c r="P15" s="222"/>
      <c r="Q15" s="114"/>
      <c r="R15" s="222"/>
      <c r="S15" s="222"/>
      <c r="T15" s="222"/>
      <c r="U15" s="222"/>
    </row>
    <row r="16" spans="2:21" s="57" customFormat="1" ht="33.75" hidden="1" customHeight="1" x14ac:dyDescent="0.25">
      <c r="B16" s="147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83"/>
      <c r="R16" s="78"/>
      <c r="S16" s="78"/>
      <c r="T16" s="78"/>
      <c r="U16" s="78"/>
    </row>
    <row r="17" spans="2:22" s="57" customFormat="1" ht="33.75" hidden="1" customHeight="1" x14ac:dyDescent="0.25">
      <c r="B17" s="147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83"/>
      <c r="R17" s="78"/>
      <c r="S17" s="78"/>
      <c r="T17" s="78"/>
      <c r="U17" s="78"/>
    </row>
    <row r="18" spans="2:22" s="57" customFormat="1" ht="33.75" hidden="1" customHeight="1" x14ac:dyDescent="0.25">
      <c r="B18" s="147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83"/>
      <c r="R18" s="78"/>
      <c r="S18" s="78"/>
      <c r="T18" s="78"/>
      <c r="U18" s="78"/>
    </row>
    <row r="19" spans="2:22" s="57" customFormat="1" ht="33.75" hidden="1" customHeight="1" x14ac:dyDescent="0.25">
      <c r="B19" s="147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83"/>
      <c r="R19" s="78"/>
      <c r="S19" s="78"/>
      <c r="T19" s="78"/>
      <c r="U19" s="78"/>
    </row>
    <row r="20" spans="2:22" s="57" customFormat="1" ht="33.75" hidden="1" customHeight="1" x14ac:dyDescent="0.25">
      <c r="B20" s="147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83"/>
      <c r="R20" s="78"/>
      <c r="S20" s="78"/>
      <c r="T20" s="78"/>
      <c r="U20" s="78"/>
    </row>
    <row r="21" spans="2:22" s="57" customFormat="1" ht="33.75" hidden="1" customHeight="1" x14ac:dyDescent="0.25">
      <c r="B21" s="147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83"/>
      <c r="R21" s="78"/>
      <c r="S21" s="78"/>
      <c r="T21" s="78"/>
      <c r="U21" s="78"/>
    </row>
    <row r="22" spans="2:22" s="57" customFormat="1" ht="31.5" hidden="1" customHeight="1" x14ac:dyDescent="0.25">
      <c r="B22" s="147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78"/>
      <c r="S22" s="78"/>
      <c r="T22" s="78"/>
      <c r="U22" s="78"/>
    </row>
    <row r="23" spans="2:22" s="57" customFormat="1" ht="31.5" hidden="1" customHeight="1" x14ac:dyDescent="0.25">
      <c r="B23" s="147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78"/>
      <c r="S23" s="78"/>
      <c r="T23" s="78"/>
      <c r="U23" s="78"/>
    </row>
    <row r="24" spans="2:22" s="57" customFormat="1" ht="31.5" hidden="1" customHeight="1" x14ac:dyDescent="0.25">
      <c r="B24" s="147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78"/>
      <c r="S24" s="78"/>
      <c r="T24" s="78"/>
      <c r="U24" s="78"/>
    </row>
    <row r="25" spans="2:22" s="57" customFormat="1" ht="31.5" hidden="1" customHeight="1" x14ac:dyDescent="0.25">
      <c r="B25" s="147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83"/>
      <c r="R25" s="78"/>
      <c r="S25" s="78"/>
      <c r="T25" s="78"/>
      <c r="U25" s="78"/>
    </row>
    <row r="26" spans="2:22" s="58" customFormat="1" ht="31.5" hidden="1" customHeight="1" x14ac:dyDescent="0.25">
      <c r="B26" s="147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83"/>
      <c r="R26" s="78"/>
      <c r="S26" s="78"/>
      <c r="T26" s="78"/>
      <c r="U26" s="78"/>
    </row>
    <row r="27" spans="2:22" s="58" customFormat="1" ht="31.5" hidden="1" customHeight="1" x14ac:dyDescent="0.25">
      <c r="B27" s="147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83"/>
      <c r="R27" s="78"/>
      <c r="S27" s="78"/>
      <c r="T27" s="78"/>
      <c r="U27" s="78"/>
    </row>
    <row r="28" spans="2:22" ht="31.5" customHeight="1" x14ac:dyDescent="0.25">
      <c r="B28" s="458" t="s">
        <v>239</v>
      </c>
      <c r="C28" s="459"/>
      <c r="D28" s="459"/>
      <c r="E28" s="460"/>
      <c r="F28" s="44">
        <f>SUM(F12:F27)</f>
        <v>1165051.05</v>
      </c>
      <c r="H28" s="44">
        <f>SUM(H12:H27)</f>
        <v>37662171.049999997</v>
      </c>
      <c r="J28" s="43"/>
    </row>
    <row r="30" spans="2:22" s="60" customFormat="1" hidden="1" x14ac:dyDescent="0.25">
      <c r="B30" s="59" t="s">
        <v>240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</row>
    <row r="31" spans="2:22" s="60" customFormat="1" hidden="1" x14ac:dyDescent="0.25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</row>
    <row r="32" spans="2:22" s="60" customFormat="1" ht="12.75" hidden="1" customHeight="1" x14ac:dyDescent="0.25">
      <c r="B32" s="45" t="s">
        <v>241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</row>
    <row r="33" spans="2:22" s="60" customFormat="1" hidden="1" x14ac:dyDescent="0.25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</row>
    <row r="34" spans="2:22" s="66" customFormat="1" ht="18.75" hidden="1" customHeight="1" x14ac:dyDescent="0.25">
      <c r="B34" s="47" t="s">
        <v>242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</row>
    <row r="35" spans="2:22" s="48" customFormat="1" hidden="1" x14ac:dyDescent="0.25">
      <c r="B35" s="40" t="s">
        <v>243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</row>
    <row r="36" spans="2:22" s="48" customFormat="1" hidden="1" x14ac:dyDescent="0.25">
      <c r="B36" s="48" t="s">
        <v>244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</row>
    <row r="37" spans="2:22" s="48" customFormat="1" hidden="1" x14ac:dyDescent="0.25">
      <c r="B37" s="48" t="s">
        <v>245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</row>
    <row r="38" spans="2:22" s="48" customFormat="1" hidden="1" x14ac:dyDescent="0.25">
      <c r="B38" s="48" t="s">
        <v>246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</row>
    <row r="39" spans="2:22" s="48" customFormat="1" hidden="1" x14ac:dyDescent="0.25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</row>
    <row r="40" spans="2:22" s="72" customFormat="1" hidden="1" x14ac:dyDescent="0.25">
      <c r="B40" s="49" t="s">
        <v>247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</row>
    <row r="41" spans="2:22" s="48" customFormat="1" hidden="1" x14ac:dyDescent="0.25">
      <c r="B41" s="48" t="s">
        <v>248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</row>
    <row r="42" spans="2:22" s="48" customFormat="1" hidden="1" x14ac:dyDescent="0.25">
      <c r="B42" s="48" t="s">
        <v>249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</row>
    <row r="43" spans="2:22" s="48" customFormat="1" hidden="1" x14ac:dyDescent="0.25">
      <c r="B43" s="48" t="s">
        <v>250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</row>
    <row r="44" spans="2:22" s="48" customFormat="1" hidden="1" x14ac:dyDescent="0.25">
      <c r="B44" s="48" t="s">
        <v>251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</row>
    <row r="45" spans="2:22" s="48" customFormat="1" hidden="1" x14ac:dyDescent="0.25">
      <c r="B45" s="48" t="s">
        <v>252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</row>
    <row r="46" spans="2:22" s="48" customFormat="1" hidden="1" x14ac:dyDescent="0.25">
      <c r="B46" s="48" t="s">
        <v>253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</row>
    <row r="47" spans="2:22" s="48" customFormat="1" hidden="1" x14ac:dyDescent="0.25">
      <c r="B47" s="48" t="s">
        <v>254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</row>
    <row r="48" spans="2:22" s="48" customFormat="1" hidden="1" x14ac:dyDescent="0.25">
      <c r="B48" s="48" t="s">
        <v>255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</row>
    <row r="49" spans="2:22" s="48" customFormat="1" hidden="1" x14ac:dyDescent="0.25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</row>
    <row r="50" spans="2:22" s="72" customFormat="1" hidden="1" x14ac:dyDescent="0.25">
      <c r="B50" s="49" t="s">
        <v>256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</row>
    <row r="51" spans="2:22" s="50" customFormat="1" hidden="1" x14ac:dyDescent="0.25">
      <c r="B51" s="50" t="s">
        <v>257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</row>
    <row r="52" spans="2:22" s="48" customFormat="1" hidden="1" x14ac:dyDescent="0.25">
      <c r="B52" s="48" t="s">
        <v>258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</row>
    <row r="53" spans="2:22" s="48" customFormat="1" hidden="1" x14ac:dyDescent="0.25">
      <c r="B53" s="48" t="s">
        <v>259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</row>
    <row r="54" spans="2:22" s="48" customFormat="1" hidden="1" x14ac:dyDescent="0.25">
      <c r="B54" s="48" t="s">
        <v>260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</row>
    <row r="55" spans="2:22" s="48" customFormat="1" hidden="1" x14ac:dyDescent="0.25">
      <c r="B55" s="48" t="s">
        <v>261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</row>
    <row r="56" spans="2:22" s="48" customFormat="1" hidden="1" x14ac:dyDescent="0.25">
      <c r="B56" s="48" t="s">
        <v>262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</row>
    <row r="57" spans="2:22" s="48" customFormat="1" hidden="1" x14ac:dyDescent="0.25">
      <c r="B57" s="48" t="s">
        <v>263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</row>
    <row r="58" spans="2:22" s="48" customFormat="1" hidden="1" x14ac:dyDescent="0.25">
      <c r="B58" s="50" t="s">
        <v>264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</row>
    <row r="59" spans="2:22" s="48" customFormat="1" hidden="1" x14ac:dyDescent="0.25">
      <c r="B59" s="48" t="s">
        <v>265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</row>
    <row r="60" spans="2:22" s="48" customFormat="1" hidden="1" x14ac:dyDescent="0.25">
      <c r="B60" s="48" t="s">
        <v>266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</row>
    <row r="61" spans="2:22" s="48" customFormat="1" hidden="1" x14ac:dyDescent="0.25">
      <c r="B61" s="48" t="s">
        <v>267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</row>
    <row r="62" spans="2:22" s="48" customFormat="1" hidden="1" x14ac:dyDescent="0.25">
      <c r="B62" s="48" t="s">
        <v>268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</row>
    <row r="63" spans="2:22" s="48" customFormat="1" hidden="1" x14ac:dyDescent="0.25">
      <c r="B63" s="48" t="s">
        <v>269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</row>
    <row r="64" spans="2:22" s="48" customFormat="1" hidden="1" x14ac:dyDescent="0.25">
      <c r="B64" s="48" t="s">
        <v>270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</row>
    <row r="65" spans="2:22" s="48" customFormat="1" hidden="1" x14ac:dyDescent="0.25">
      <c r="B65" s="48" t="s">
        <v>271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</row>
    <row r="66" spans="2:22" hidden="1" x14ac:dyDescent="0.25"/>
  </sheetData>
  <mergeCells count="10">
    <mergeCell ref="F10:G10"/>
    <mergeCell ref="H10:I10"/>
    <mergeCell ref="M10:N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G12:G27 I12:I27" xr:uid="{0B9C076A-2DFC-4733-8522-3FF7E9896F23}">
      <formula1>"Odtworzeniowa,Księgowa Brutto,Rzeczywista"</formula1>
    </dataValidation>
    <dataValidation type="list" allowBlank="1" showInputMessage="1" showErrorMessage="1" sqref="Q12:R27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10"/>
  <sheetViews>
    <sheetView showGridLines="0" topLeftCell="A4" zoomScale="110" zoomScaleNormal="110" workbookViewId="0">
      <selection activeCell="F11" sqref="F11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37" hidden="1" customWidth="1"/>
    <col min="5" max="5" width="21.33203125" style="58" hidden="1" customWidth="1"/>
    <col min="6" max="7" width="21.33203125" style="58" customWidth="1"/>
    <col min="8" max="8" width="24" style="56" customWidth="1"/>
    <col min="9" max="9" width="16.109375" style="58" customWidth="1"/>
    <col min="10" max="10" width="11.5546875" style="58" customWidth="1"/>
    <col min="11" max="11" width="11" style="58" customWidth="1"/>
    <col min="12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435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435"/>
      <c r="D1" s="435"/>
      <c r="E1" s="435"/>
      <c r="F1" s="435"/>
    </row>
    <row r="2" spans="2:10" ht="36.75" customHeight="1" x14ac:dyDescent="0.25"/>
    <row r="3" spans="2:10" ht="36.75" customHeight="1" x14ac:dyDescent="0.25">
      <c r="B3" s="451" t="s">
        <v>272</v>
      </c>
      <c r="C3" s="451"/>
      <c r="D3" s="451"/>
      <c r="E3" s="451"/>
      <c r="F3" s="451"/>
      <c r="G3" s="451"/>
    </row>
    <row r="4" spans="2:10" ht="36.75" customHeight="1" x14ac:dyDescent="0.25"/>
    <row r="5" spans="2:10" ht="24" customHeight="1" x14ac:dyDescent="0.25">
      <c r="B5" s="467" t="s">
        <v>183</v>
      </c>
      <c r="C5" s="468"/>
      <c r="D5" s="449" t="str">
        <f>'DANE OGÓLNE'!E9</f>
        <v>Szkoła Podstawowa w Nowej Iwicznej</v>
      </c>
      <c r="E5" s="449"/>
      <c r="F5" s="449"/>
      <c r="G5" s="449"/>
    </row>
    <row r="6" spans="2:10" s="57" customFormat="1" ht="21.75" customHeight="1" x14ac:dyDescent="0.25">
      <c r="B6" s="111"/>
      <c r="C6" s="111"/>
      <c r="D6" s="138"/>
      <c r="E6" s="111"/>
      <c r="H6" s="111"/>
    </row>
    <row r="7" spans="2:10" ht="42" customHeight="1" x14ac:dyDescent="0.25">
      <c r="B7" s="139"/>
      <c r="C7" s="139"/>
      <c r="D7" s="452" t="s">
        <v>111</v>
      </c>
      <c r="E7" s="453"/>
      <c r="F7" s="454" t="s">
        <v>433</v>
      </c>
      <c r="G7" s="455"/>
    </row>
    <row r="8" spans="2:10" ht="36" customHeight="1" x14ac:dyDescent="0.25">
      <c r="B8" s="76" t="s">
        <v>185</v>
      </c>
      <c r="C8" s="76" t="s">
        <v>186</v>
      </c>
      <c r="D8" s="77" t="s">
        <v>273</v>
      </c>
      <c r="E8" s="113" t="s">
        <v>274</v>
      </c>
      <c r="F8" s="113" t="s">
        <v>275</v>
      </c>
      <c r="G8" s="113" t="s">
        <v>274</v>
      </c>
    </row>
    <row r="9" spans="2:10" ht="30.75" customHeight="1" x14ac:dyDescent="0.25">
      <c r="B9" s="114">
        <v>1</v>
      </c>
      <c r="C9" s="93" t="s">
        <v>276</v>
      </c>
      <c r="D9" s="140">
        <f>SUMIF($I$20:$I$94,"stacjonarny",$D$20:$D$94)</f>
        <v>0</v>
      </c>
      <c r="E9" s="81" t="s">
        <v>277</v>
      </c>
      <c r="F9" s="140">
        <f>SUMIF($I$20:$I$110,"stacjonarny",$F$20:$F$110)</f>
        <v>792509.65999999992</v>
      </c>
      <c r="G9" s="81" t="s">
        <v>277</v>
      </c>
    </row>
    <row r="10" spans="2:10" ht="30.75" customHeight="1" x14ac:dyDescent="0.25">
      <c r="B10" s="114">
        <v>2</v>
      </c>
      <c r="C10" s="115" t="s">
        <v>278</v>
      </c>
      <c r="D10" s="140">
        <f>SUMIF($I$20:$I$94,"przenośny",$D$20:$D$94)</f>
        <v>0</v>
      </c>
      <c r="E10" s="81" t="s">
        <v>277</v>
      </c>
      <c r="F10" s="140">
        <f>SUMIF($I$20:$I$110,"przenośny",$F$20:$F$110)</f>
        <v>455820.05000000005</v>
      </c>
      <c r="G10" s="81" t="s">
        <v>277</v>
      </c>
    </row>
    <row r="11" spans="2:10" ht="30.75" customHeight="1" x14ac:dyDescent="0.25">
      <c r="B11" s="114">
        <v>3</v>
      </c>
      <c r="C11" s="115" t="s">
        <v>279</v>
      </c>
      <c r="D11" s="140">
        <f>SUMIF($I$20:$I$94,"oprogramowanie",$D$20:$D$94)</f>
        <v>0</v>
      </c>
      <c r="E11" s="81" t="s">
        <v>277</v>
      </c>
      <c r="F11" s="140">
        <f>SUMIF($I$20:$I$110,"oprogramowanie",$F$20:$F$110)</f>
        <v>11426.219999999998</v>
      </c>
      <c r="G11" s="81" t="s">
        <v>277</v>
      </c>
    </row>
    <row r="12" spans="2:10" ht="24" customHeight="1" x14ac:dyDescent="0.25">
      <c r="B12" s="458" t="s">
        <v>217</v>
      </c>
      <c r="C12" s="460"/>
      <c r="D12" s="141">
        <f>SUM(D9:D11)</f>
        <v>0</v>
      </c>
      <c r="E12" s="57"/>
      <c r="F12" s="142">
        <f>SUM(F9:F11)</f>
        <v>1259755.93</v>
      </c>
    </row>
    <row r="13" spans="2:10" x14ac:dyDescent="0.25">
      <c r="C13" s="143"/>
      <c r="D13" s="144"/>
    </row>
    <row r="14" spans="2:10" x14ac:dyDescent="0.25">
      <c r="C14" s="143"/>
      <c r="D14" s="144"/>
    </row>
    <row r="15" spans="2:10" ht="174.75" hidden="1" customHeight="1" x14ac:dyDescent="0.25">
      <c r="B15" s="464" t="s">
        <v>280</v>
      </c>
      <c r="C15" s="465"/>
      <c r="D15" s="465"/>
      <c r="E15" s="465"/>
      <c r="F15" s="465"/>
      <c r="G15" s="465"/>
      <c r="H15" s="465"/>
      <c r="I15" s="465"/>
      <c r="J15" s="466"/>
    </row>
    <row r="16" spans="2:10" ht="13.5" customHeight="1" x14ac:dyDescent="0.25">
      <c r="B16" s="145"/>
    </row>
    <row r="18" spans="2:12" ht="60" customHeight="1" x14ac:dyDescent="0.25">
      <c r="D18" s="452" t="s">
        <v>111</v>
      </c>
      <c r="E18" s="453"/>
      <c r="F18" s="454" t="s">
        <v>433</v>
      </c>
      <c r="G18" s="455"/>
    </row>
    <row r="19" spans="2:12" s="43" customFormat="1" ht="48.75" customHeight="1" x14ac:dyDescent="0.25">
      <c r="B19" s="76" t="s">
        <v>185</v>
      </c>
      <c r="C19" s="76" t="s">
        <v>186</v>
      </c>
      <c r="D19" s="113" t="s">
        <v>273</v>
      </c>
      <c r="E19" s="113" t="s">
        <v>274</v>
      </c>
      <c r="F19" s="113" t="s">
        <v>273</v>
      </c>
      <c r="G19" s="113" t="s">
        <v>274</v>
      </c>
      <c r="H19" s="113" t="s">
        <v>281</v>
      </c>
      <c r="I19" s="76" t="s">
        <v>282</v>
      </c>
      <c r="J19" s="76" t="s">
        <v>283</v>
      </c>
      <c r="K19" s="76" t="s">
        <v>284</v>
      </c>
      <c r="L19" s="76" t="s">
        <v>285</v>
      </c>
    </row>
    <row r="20" spans="2:12" s="43" customFormat="1" ht="20.25" customHeight="1" x14ac:dyDescent="0.25">
      <c r="B20" s="136">
        <v>1</v>
      </c>
      <c r="C20" s="148" t="s">
        <v>303</v>
      </c>
      <c r="D20" s="146"/>
      <c r="E20" s="81"/>
      <c r="F20" s="154">
        <v>11300</v>
      </c>
      <c r="G20" s="172" t="s">
        <v>747</v>
      </c>
      <c r="H20" s="167" t="s">
        <v>319</v>
      </c>
      <c r="I20" s="171" t="s">
        <v>337</v>
      </c>
      <c r="J20" s="171">
        <v>2</v>
      </c>
      <c r="K20" s="170" t="s">
        <v>336</v>
      </c>
      <c r="L20" s="173">
        <v>2020</v>
      </c>
    </row>
    <row r="21" spans="2:12" s="43" customFormat="1" ht="20.25" customHeight="1" x14ac:dyDescent="0.25">
      <c r="B21" s="136">
        <v>2</v>
      </c>
      <c r="C21" s="148" t="s">
        <v>304</v>
      </c>
      <c r="D21" s="146"/>
      <c r="E21" s="81"/>
      <c r="F21" s="154">
        <v>1762.9</v>
      </c>
      <c r="G21" s="172" t="s">
        <v>747</v>
      </c>
      <c r="H21" s="167" t="s">
        <v>320</v>
      </c>
      <c r="I21" s="171" t="s">
        <v>337</v>
      </c>
      <c r="J21" s="171">
        <v>1</v>
      </c>
      <c r="K21" s="170" t="s">
        <v>336</v>
      </c>
      <c r="L21" s="173">
        <v>2021</v>
      </c>
    </row>
    <row r="22" spans="2:12" s="43" customFormat="1" ht="20.25" customHeight="1" x14ac:dyDescent="0.25">
      <c r="B22" s="136">
        <v>3</v>
      </c>
      <c r="C22" s="148" t="s">
        <v>305</v>
      </c>
      <c r="D22" s="146"/>
      <c r="E22" s="81"/>
      <c r="F22" s="154">
        <v>690</v>
      </c>
      <c r="G22" s="172" t="s">
        <v>747</v>
      </c>
      <c r="H22" s="167" t="s">
        <v>321</v>
      </c>
      <c r="I22" s="171" t="s">
        <v>337</v>
      </c>
      <c r="J22" s="171">
        <v>1</v>
      </c>
      <c r="K22" s="170" t="s">
        <v>336</v>
      </c>
      <c r="L22" s="173">
        <v>2021</v>
      </c>
    </row>
    <row r="23" spans="2:12" s="43" customFormat="1" ht="20.25" customHeight="1" x14ac:dyDescent="0.25">
      <c r="B23" s="136">
        <v>4</v>
      </c>
      <c r="C23" s="148" t="s">
        <v>306</v>
      </c>
      <c r="D23" s="146"/>
      <c r="E23" s="81"/>
      <c r="F23" s="154">
        <v>6799</v>
      </c>
      <c r="G23" s="172" t="s">
        <v>747</v>
      </c>
      <c r="H23" s="167" t="s">
        <v>322</v>
      </c>
      <c r="I23" s="171" t="s">
        <v>337</v>
      </c>
      <c r="J23" s="171">
        <v>1</v>
      </c>
      <c r="K23" s="170" t="s">
        <v>336</v>
      </c>
      <c r="L23" s="173">
        <v>2020</v>
      </c>
    </row>
    <row r="24" spans="2:12" s="43" customFormat="1" ht="20.25" customHeight="1" x14ac:dyDescent="0.25">
      <c r="B24" s="136">
        <v>5</v>
      </c>
      <c r="C24" s="148" t="s">
        <v>307</v>
      </c>
      <c r="D24" s="146"/>
      <c r="E24" s="81"/>
      <c r="F24" s="154">
        <v>3382.5</v>
      </c>
      <c r="G24" s="172" t="s">
        <v>747</v>
      </c>
      <c r="H24" s="167" t="s">
        <v>323</v>
      </c>
      <c r="I24" s="171" t="s">
        <v>337</v>
      </c>
      <c r="J24" s="170">
        <v>1</v>
      </c>
      <c r="K24" s="170" t="s">
        <v>336</v>
      </c>
      <c r="L24" s="151">
        <v>2021</v>
      </c>
    </row>
    <row r="25" spans="2:12" s="43" customFormat="1" ht="20.25" customHeight="1" x14ac:dyDescent="0.25">
      <c r="B25" s="136">
        <v>6</v>
      </c>
      <c r="C25" s="148" t="s">
        <v>307</v>
      </c>
      <c r="D25" s="146"/>
      <c r="E25" s="81"/>
      <c r="F25" s="154">
        <v>3382.5</v>
      </c>
      <c r="G25" s="172" t="s">
        <v>747</v>
      </c>
      <c r="H25" s="167" t="s">
        <v>324</v>
      </c>
      <c r="I25" s="171" t="s">
        <v>337</v>
      </c>
      <c r="J25" s="170">
        <v>1</v>
      </c>
      <c r="K25" s="170" t="s">
        <v>336</v>
      </c>
      <c r="L25" s="151">
        <v>2021</v>
      </c>
    </row>
    <row r="26" spans="2:12" s="43" customFormat="1" ht="20.25" customHeight="1" x14ac:dyDescent="0.25">
      <c r="B26" s="136">
        <v>7</v>
      </c>
      <c r="C26" s="148" t="s">
        <v>308</v>
      </c>
      <c r="D26" s="146"/>
      <c r="E26" s="81"/>
      <c r="F26" s="154">
        <v>18425.400000000001</v>
      </c>
      <c r="G26" s="172" t="s">
        <v>747</v>
      </c>
      <c r="H26" s="167" t="s">
        <v>325</v>
      </c>
      <c r="I26" s="171" t="s">
        <v>337</v>
      </c>
      <c r="J26" s="170">
        <v>1</v>
      </c>
      <c r="K26" s="170" t="s">
        <v>336</v>
      </c>
      <c r="L26" s="151">
        <v>2021</v>
      </c>
    </row>
    <row r="27" spans="2:12" s="43" customFormat="1" ht="20.25" customHeight="1" x14ac:dyDescent="0.25">
      <c r="B27" s="136">
        <v>8</v>
      </c>
      <c r="C27" s="148" t="s">
        <v>309</v>
      </c>
      <c r="D27" s="146"/>
      <c r="E27" s="81"/>
      <c r="F27" s="154">
        <v>6150</v>
      </c>
      <c r="G27" s="172" t="s">
        <v>747</v>
      </c>
      <c r="H27" s="167" t="s">
        <v>326</v>
      </c>
      <c r="I27" s="171" t="s">
        <v>337</v>
      </c>
      <c r="J27" s="170">
        <v>1</v>
      </c>
      <c r="K27" s="170" t="s">
        <v>336</v>
      </c>
      <c r="L27" s="151">
        <v>2021</v>
      </c>
    </row>
    <row r="28" spans="2:12" s="43" customFormat="1" ht="20.25" customHeight="1" x14ac:dyDescent="0.25">
      <c r="B28" s="136">
        <v>9</v>
      </c>
      <c r="C28" s="148" t="s">
        <v>310</v>
      </c>
      <c r="D28" s="146"/>
      <c r="E28" s="81"/>
      <c r="F28" s="154">
        <v>6765</v>
      </c>
      <c r="G28" s="172" t="s">
        <v>747</v>
      </c>
      <c r="H28" s="167" t="s">
        <v>327</v>
      </c>
      <c r="I28" s="171" t="s">
        <v>337</v>
      </c>
      <c r="J28" s="170">
        <v>1</v>
      </c>
      <c r="K28" s="170" t="s">
        <v>336</v>
      </c>
      <c r="L28" s="151">
        <v>2022</v>
      </c>
    </row>
    <row r="29" spans="2:12" s="43" customFormat="1" ht="20.25" customHeight="1" x14ac:dyDescent="0.25">
      <c r="B29" s="136">
        <v>10</v>
      </c>
      <c r="C29" s="148" t="s">
        <v>311</v>
      </c>
      <c r="D29" s="146"/>
      <c r="E29" s="81"/>
      <c r="F29" s="154">
        <v>9753.9</v>
      </c>
      <c r="G29" s="172" t="s">
        <v>747</v>
      </c>
      <c r="H29" s="167" t="s">
        <v>328</v>
      </c>
      <c r="I29" s="171" t="s">
        <v>337</v>
      </c>
      <c r="J29" s="170">
        <v>1</v>
      </c>
      <c r="K29" s="170" t="s">
        <v>336</v>
      </c>
      <c r="L29" s="151">
        <v>2022</v>
      </c>
    </row>
    <row r="30" spans="2:12" s="43" customFormat="1" ht="20.25" customHeight="1" x14ac:dyDescent="0.25">
      <c r="B30" s="136">
        <v>11</v>
      </c>
      <c r="C30" s="148" t="s">
        <v>312</v>
      </c>
      <c r="D30" s="146"/>
      <c r="E30" s="81"/>
      <c r="F30" s="154">
        <v>4440</v>
      </c>
      <c r="G30" s="172" t="s">
        <v>747</v>
      </c>
      <c r="H30" s="167" t="s">
        <v>329</v>
      </c>
      <c r="I30" s="171" t="s">
        <v>337</v>
      </c>
      <c r="J30" s="170">
        <v>1</v>
      </c>
      <c r="K30" s="170" t="s">
        <v>336</v>
      </c>
      <c r="L30" s="151">
        <v>2022</v>
      </c>
    </row>
    <row r="31" spans="2:12" s="43" customFormat="1" ht="20.25" customHeight="1" x14ac:dyDescent="0.25">
      <c r="B31" s="136">
        <v>12</v>
      </c>
      <c r="C31" s="148" t="s">
        <v>313</v>
      </c>
      <c r="D31" s="146"/>
      <c r="E31" s="81"/>
      <c r="F31" s="154">
        <v>8520</v>
      </c>
      <c r="G31" s="172" t="s">
        <v>747</v>
      </c>
      <c r="H31" s="167" t="s">
        <v>330</v>
      </c>
      <c r="I31" s="171" t="s">
        <v>337</v>
      </c>
      <c r="J31" s="170">
        <v>1</v>
      </c>
      <c r="K31" s="170" t="s">
        <v>336</v>
      </c>
      <c r="L31" s="151">
        <v>2022</v>
      </c>
    </row>
    <row r="32" spans="2:12" s="43" customFormat="1" ht="20.25" customHeight="1" x14ac:dyDescent="0.25">
      <c r="B32" s="136">
        <v>13</v>
      </c>
      <c r="C32" s="148" t="s">
        <v>314</v>
      </c>
      <c r="D32" s="146"/>
      <c r="E32" s="81"/>
      <c r="F32" s="154">
        <v>1410.36</v>
      </c>
      <c r="G32" s="172" t="s">
        <v>747</v>
      </c>
      <c r="H32" s="167" t="s">
        <v>331</v>
      </c>
      <c r="I32" s="171" t="s">
        <v>337</v>
      </c>
      <c r="J32" s="170">
        <v>1</v>
      </c>
      <c r="K32" s="170" t="s">
        <v>336</v>
      </c>
      <c r="L32" s="151">
        <v>2023</v>
      </c>
    </row>
    <row r="33" spans="2:12" s="43" customFormat="1" ht="20.25" customHeight="1" x14ac:dyDescent="0.25">
      <c r="B33" s="136">
        <v>14</v>
      </c>
      <c r="C33" s="159" t="s">
        <v>315</v>
      </c>
      <c r="D33" s="146"/>
      <c r="E33" s="81"/>
      <c r="F33" s="164">
        <v>4099</v>
      </c>
      <c r="G33" s="172" t="s">
        <v>747</v>
      </c>
      <c r="H33" s="168" t="s">
        <v>332</v>
      </c>
      <c r="I33" s="171" t="s">
        <v>337</v>
      </c>
      <c r="J33" s="170">
        <v>1</v>
      </c>
      <c r="K33" s="170" t="s">
        <v>336</v>
      </c>
      <c r="L33" s="157">
        <v>2024</v>
      </c>
    </row>
    <row r="34" spans="2:12" s="43" customFormat="1" ht="20.25" customHeight="1" x14ac:dyDescent="0.25">
      <c r="B34" s="136">
        <v>15</v>
      </c>
      <c r="C34" s="159" t="s">
        <v>316</v>
      </c>
      <c r="D34" s="146"/>
      <c r="E34" s="81"/>
      <c r="F34" s="164">
        <v>816</v>
      </c>
      <c r="G34" s="172" t="s">
        <v>747</v>
      </c>
      <c r="H34" s="168" t="s">
        <v>333</v>
      </c>
      <c r="I34" s="171" t="s">
        <v>337</v>
      </c>
      <c r="J34" s="170">
        <v>1</v>
      </c>
      <c r="K34" s="170" t="s">
        <v>336</v>
      </c>
      <c r="L34" s="157">
        <v>2024</v>
      </c>
    </row>
    <row r="35" spans="2:12" s="43" customFormat="1" ht="20.25" customHeight="1" x14ac:dyDescent="0.25">
      <c r="B35" s="136">
        <v>16</v>
      </c>
      <c r="C35" s="159" t="s">
        <v>316</v>
      </c>
      <c r="D35" s="146"/>
      <c r="E35" s="81"/>
      <c r="F35" s="164">
        <v>816</v>
      </c>
      <c r="G35" s="172" t="s">
        <v>747</v>
      </c>
      <c r="H35" s="168" t="s">
        <v>334</v>
      </c>
      <c r="I35" s="171" t="s">
        <v>337</v>
      </c>
      <c r="J35" s="170">
        <v>1</v>
      </c>
      <c r="K35" s="170" t="s">
        <v>336</v>
      </c>
      <c r="L35" s="157">
        <v>2024</v>
      </c>
    </row>
    <row r="36" spans="2:12" s="43" customFormat="1" ht="20.25" customHeight="1" x14ac:dyDescent="0.25">
      <c r="B36" s="136">
        <v>17</v>
      </c>
      <c r="C36" s="159" t="s">
        <v>317</v>
      </c>
      <c r="D36" s="146"/>
      <c r="E36" s="81"/>
      <c r="F36" s="164">
        <v>13600</v>
      </c>
      <c r="G36" s="172" t="s">
        <v>747</v>
      </c>
      <c r="H36" s="168" t="s">
        <v>335</v>
      </c>
      <c r="I36" s="171" t="s">
        <v>337</v>
      </c>
      <c r="J36" s="170">
        <v>1</v>
      </c>
      <c r="K36" s="170" t="s">
        <v>336</v>
      </c>
      <c r="L36" s="157">
        <v>2024</v>
      </c>
    </row>
    <row r="37" spans="2:12" s="43" customFormat="1" ht="20.25" customHeight="1" x14ac:dyDescent="0.25">
      <c r="B37" s="136">
        <v>18</v>
      </c>
      <c r="C37" s="160" t="s">
        <v>317</v>
      </c>
      <c r="D37" s="161"/>
      <c r="E37" s="162"/>
      <c r="F37" s="165">
        <v>12900</v>
      </c>
      <c r="G37" s="323" t="s">
        <v>747</v>
      </c>
      <c r="H37" s="163" t="s">
        <v>338</v>
      </c>
      <c r="I37" s="163" t="s">
        <v>337</v>
      </c>
      <c r="J37" s="163">
        <v>1</v>
      </c>
      <c r="K37" s="163" t="s">
        <v>336</v>
      </c>
      <c r="L37" s="163">
        <v>2025</v>
      </c>
    </row>
    <row r="38" spans="2:12" s="43" customFormat="1" ht="20.25" customHeight="1" thickBot="1" x14ac:dyDescent="0.3">
      <c r="B38" s="136">
        <v>19</v>
      </c>
      <c r="C38" s="196" t="s">
        <v>317</v>
      </c>
      <c r="D38" s="189"/>
      <c r="E38" s="190"/>
      <c r="F38" s="191">
        <v>9800</v>
      </c>
      <c r="G38" s="325" t="s">
        <v>747</v>
      </c>
      <c r="H38" s="192" t="s">
        <v>339</v>
      </c>
      <c r="I38" s="192" t="s">
        <v>337</v>
      </c>
      <c r="J38" s="192">
        <v>1</v>
      </c>
      <c r="K38" s="192" t="s">
        <v>336</v>
      </c>
      <c r="L38" s="192">
        <v>2025</v>
      </c>
    </row>
    <row r="39" spans="2:12" s="43" customFormat="1" ht="20.25" customHeight="1" x14ac:dyDescent="0.25">
      <c r="B39" s="136">
        <v>20</v>
      </c>
      <c r="C39" s="175" t="s">
        <v>340</v>
      </c>
      <c r="D39" s="176"/>
      <c r="E39" s="177"/>
      <c r="F39" s="178">
        <v>170100</v>
      </c>
      <c r="G39" s="324" t="s">
        <v>747</v>
      </c>
      <c r="H39" s="197" t="s">
        <v>345</v>
      </c>
      <c r="I39" s="195" t="s">
        <v>337</v>
      </c>
      <c r="J39" s="179">
        <v>60</v>
      </c>
      <c r="K39" s="195" t="s">
        <v>336</v>
      </c>
      <c r="L39" s="180">
        <v>2020</v>
      </c>
    </row>
    <row r="40" spans="2:12" s="43" customFormat="1" ht="20.25" customHeight="1" x14ac:dyDescent="0.35">
      <c r="B40" s="136">
        <v>21</v>
      </c>
      <c r="C40" s="148" t="s">
        <v>341</v>
      </c>
      <c r="D40" s="161"/>
      <c r="E40" s="162"/>
      <c r="F40" s="174">
        <v>17535</v>
      </c>
      <c r="G40" s="172" t="s">
        <v>747</v>
      </c>
      <c r="H40" s="166" t="s">
        <v>346</v>
      </c>
      <c r="I40" s="171" t="s">
        <v>337</v>
      </c>
      <c r="J40" s="156">
        <v>5</v>
      </c>
      <c r="K40" s="171" t="s">
        <v>336</v>
      </c>
      <c r="L40" s="181">
        <v>2022</v>
      </c>
    </row>
    <row r="41" spans="2:12" s="43" customFormat="1" ht="20.25" customHeight="1" x14ac:dyDescent="0.35">
      <c r="B41" s="136">
        <v>22</v>
      </c>
      <c r="C41" s="159" t="s">
        <v>342</v>
      </c>
      <c r="D41" s="161"/>
      <c r="E41" s="162"/>
      <c r="F41" s="158">
        <v>900</v>
      </c>
      <c r="G41" s="172" t="s">
        <v>747</v>
      </c>
      <c r="H41" s="169" t="s">
        <v>347</v>
      </c>
      <c r="I41" s="171" t="s">
        <v>337</v>
      </c>
      <c r="J41" s="156">
        <v>1</v>
      </c>
      <c r="K41" s="171" t="s">
        <v>336</v>
      </c>
      <c r="L41" s="183">
        <v>2024</v>
      </c>
    </row>
    <row r="42" spans="2:12" s="43" customFormat="1" ht="20.25" customHeight="1" x14ac:dyDescent="0.35">
      <c r="B42" s="136">
        <v>23</v>
      </c>
      <c r="C42" s="159" t="s">
        <v>342</v>
      </c>
      <c r="D42" s="161"/>
      <c r="E42" s="162"/>
      <c r="F42" s="158">
        <v>900</v>
      </c>
      <c r="G42" s="172" t="s">
        <v>747</v>
      </c>
      <c r="H42" s="169" t="s">
        <v>348</v>
      </c>
      <c r="I42" s="171" t="s">
        <v>337</v>
      </c>
      <c r="J42" s="156">
        <v>1</v>
      </c>
      <c r="K42" s="171" t="s">
        <v>336</v>
      </c>
      <c r="L42" s="183">
        <v>2024</v>
      </c>
    </row>
    <row r="43" spans="2:12" s="43" customFormat="1" ht="20.25" customHeight="1" x14ac:dyDescent="0.35">
      <c r="B43" s="136">
        <v>24</v>
      </c>
      <c r="C43" s="159" t="s">
        <v>342</v>
      </c>
      <c r="D43" s="161"/>
      <c r="E43" s="162"/>
      <c r="F43" s="158">
        <v>900</v>
      </c>
      <c r="G43" s="172" t="s">
        <v>747</v>
      </c>
      <c r="H43" s="169" t="s">
        <v>349</v>
      </c>
      <c r="I43" s="171" t="s">
        <v>337</v>
      </c>
      <c r="J43" s="156">
        <v>1</v>
      </c>
      <c r="K43" s="171" t="s">
        <v>336</v>
      </c>
      <c r="L43" s="183">
        <v>2024</v>
      </c>
    </row>
    <row r="44" spans="2:12" s="43" customFormat="1" ht="20.25" customHeight="1" x14ac:dyDescent="0.35">
      <c r="B44" s="136">
        <v>25</v>
      </c>
      <c r="C44" s="159" t="s">
        <v>342</v>
      </c>
      <c r="D44" s="161"/>
      <c r="E44" s="162"/>
      <c r="F44" s="158">
        <v>900</v>
      </c>
      <c r="G44" s="172" t="s">
        <v>747</v>
      </c>
      <c r="H44" s="169" t="s">
        <v>350</v>
      </c>
      <c r="I44" s="171" t="s">
        <v>337</v>
      </c>
      <c r="J44" s="156">
        <v>1</v>
      </c>
      <c r="K44" s="171" t="s">
        <v>336</v>
      </c>
      <c r="L44" s="183">
        <v>2024</v>
      </c>
    </row>
    <row r="45" spans="2:12" s="43" customFormat="1" ht="20.25" customHeight="1" x14ac:dyDescent="0.35">
      <c r="B45" s="136">
        <v>26</v>
      </c>
      <c r="C45" s="159" t="s">
        <v>342</v>
      </c>
      <c r="D45" s="161"/>
      <c r="E45" s="162"/>
      <c r="F45" s="158">
        <v>900</v>
      </c>
      <c r="G45" s="172" t="s">
        <v>747</v>
      </c>
      <c r="H45" s="169" t="s">
        <v>351</v>
      </c>
      <c r="I45" s="171" t="s">
        <v>337</v>
      </c>
      <c r="J45" s="156">
        <v>1</v>
      </c>
      <c r="K45" s="171" t="s">
        <v>336</v>
      </c>
      <c r="L45" s="183">
        <v>2024</v>
      </c>
    </row>
    <row r="46" spans="2:12" s="43" customFormat="1" ht="20.25" customHeight="1" x14ac:dyDescent="0.35">
      <c r="B46" s="136">
        <v>27</v>
      </c>
      <c r="C46" s="159" t="s">
        <v>343</v>
      </c>
      <c r="D46" s="161"/>
      <c r="E46" s="162"/>
      <c r="F46" s="158">
        <v>4674</v>
      </c>
      <c r="G46" s="172" t="s">
        <v>747</v>
      </c>
      <c r="H46" s="169" t="s">
        <v>352</v>
      </c>
      <c r="I46" s="171" t="s">
        <v>337</v>
      </c>
      <c r="J46" s="156">
        <v>1</v>
      </c>
      <c r="K46" s="171" t="s">
        <v>336</v>
      </c>
      <c r="L46" s="183">
        <v>2024</v>
      </c>
    </row>
    <row r="47" spans="2:12" s="43" customFormat="1" ht="20.25" customHeight="1" x14ac:dyDescent="0.35">
      <c r="B47" s="136">
        <v>28</v>
      </c>
      <c r="C47" s="159" t="s">
        <v>343</v>
      </c>
      <c r="D47" s="161"/>
      <c r="E47" s="162"/>
      <c r="F47" s="158">
        <v>4674</v>
      </c>
      <c r="G47" s="172" t="s">
        <v>747</v>
      </c>
      <c r="H47" s="169" t="s">
        <v>353</v>
      </c>
      <c r="I47" s="171" t="s">
        <v>337</v>
      </c>
      <c r="J47" s="156">
        <v>1</v>
      </c>
      <c r="K47" s="171" t="s">
        <v>336</v>
      </c>
      <c r="L47" s="183">
        <v>2024</v>
      </c>
    </row>
    <row r="48" spans="2:12" s="43" customFormat="1" ht="20.25" customHeight="1" x14ac:dyDescent="0.35">
      <c r="B48" s="136">
        <v>29</v>
      </c>
      <c r="C48" s="159" t="s">
        <v>343</v>
      </c>
      <c r="D48" s="161"/>
      <c r="E48" s="162"/>
      <c r="F48" s="158">
        <v>4674</v>
      </c>
      <c r="G48" s="172" t="s">
        <v>747</v>
      </c>
      <c r="H48" s="169" t="s">
        <v>354</v>
      </c>
      <c r="I48" s="171" t="s">
        <v>337</v>
      </c>
      <c r="J48" s="156">
        <v>1</v>
      </c>
      <c r="K48" s="171" t="s">
        <v>336</v>
      </c>
      <c r="L48" s="183">
        <v>2024</v>
      </c>
    </row>
    <row r="49" spans="2:12" s="43" customFormat="1" ht="20.25" customHeight="1" x14ac:dyDescent="0.35">
      <c r="B49" s="136">
        <v>30</v>
      </c>
      <c r="C49" s="159" t="s">
        <v>343</v>
      </c>
      <c r="D49" s="161"/>
      <c r="E49" s="162"/>
      <c r="F49" s="158">
        <v>4674</v>
      </c>
      <c r="G49" s="172" t="s">
        <v>747</v>
      </c>
      <c r="H49" s="169" t="s">
        <v>355</v>
      </c>
      <c r="I49" s="171" t="s">
        <v>337</v>
      </c>
      <c r="J49" s="156">
        <v>1</v>
      </c>
      <c r="K49" s="171" t="s">
        <v>336</v>
      </c>
      <c r="L49" s="183">
        <v>2024</v>
      </c>
    </row>
    <row r="50" spans="2:12" s="43" customFormat="1" ht="20.25" customHeight="1" x14ac:dyDescent="0.35">
      <c r="B50" s="136">
        <v>31</v>
      </c>
      <c r="C50" s="159" t="s">
        <v>343</v>
      </c>
      <c r="D50" s="161"/>
      <c r="E50" s="162"/>
      <c r="F50" s="158">
        <v>4674</v>
      </c>
      <c r="G50" s="172" t="s">
        <v>747</v>
      </c>
      <c r="H50" s="169" t="s">
        <v>356</v>
      </c>
      <c r="I50" s="171" t="s">
        <v>337</v>
      </c>
      <c r="J50" s="156">
        <v>1</v>
      </c>
      <c r="K50" s="171" t="s">
        <v>336</v>
      </c>
      <c r="L50" s="183">
        <v>2024</v>
      </c>
    </row>
    <row r="51" spans="2:12" s="43" customFormat="1" ht="20.25" customHeight="1" x14ac:dyDescent="0.35">
      <c r="B51" s="136">
        <v>32</v>
      </c>
      <c r="C51" s="159" t="s">
        <v>343</v>
      </c>
      <c r="D51" s="161"/>
      <c r="E51" s="162"/>
      <c r="F51" s="158">
        <v>4674</v>
      </c>
      <c r="G51" s="172" t="s">
        <v>747</v>
      </c>
      <c r="H51" s="169" t="s">
        <v>357</v>
      </c>
      <c r="I51" s="171" t="s">
        <v>337</v>
      </c>
      <c r="J51" s="156">
        <v>1</v>
      </c>
      <c r="K51" s="171" t="s">
        <v>336</v>
      </c>
      <c r="L51" s="183">
        <v>2024</v>
      </c>
    </row>
    <row r="52" spans="2:12" s="43" customFormat="1" ht="20.25" customHeight="1" x14ac:dyDescent="0.35">
      <c r="B52" s="136">
        <v>33</v>
      </c>
      <c r="C52" s="159" t="s">
        <v>343</v>
      </c>
      <c r="D52" s="161"/>
      <c r="E52" s="162"/>
      <c r="F52" s="158">
        <v>4674</v>
      </c>
      <c r="G52" s="172" t="s">
        <v>747</v>
      </c>
      <c r="H52" s="169" t="s">
        <v>358</v>
      </c>
      <c r="I52" s="171" t="s">
        <v>337</v>
      </c>
      <c r="J52" s="156">
        <v>1</v>
      </c>
      <c r="K52" s="171" t="s">
        <v>336</v>
      </c>
      <c r="L52" s="183">
        <v>2024</v>
      </c>
    </row>
    <row r="53" spans="2:12" s="43" customFormat="1" ht="20.25" customHeight="1" x14ac:dyDescent="0.35">
      <c r="B53" s="136">
        <v>34</v>
      </c>
      <c r="C53" s="159" t="s">
        <v>344</v>
      </c>
      <c r="D53" s="161"/>
      <c r="E53" s="162"/>
      <c r="F53" s="158">
        <v>4879.41</v>
      </c>
      <c r="G53" s="172" t="s">
        <v>747</v>
      </c>
      <c r="H53" s="169" t="s">
        <v>359</v>
      </c>
      <c r="I53" s="171" t="s">
        <v>337</v>
      </c>
      <c r="J53" s="156">
        <v>1</v>
      </c>
      <c r="K53" s="171" t="s">
        <v>336</v>
      </c>
      <c r="L53" s="183">
        <v>2024</v>
      </c>
    </row>
    <row r="54" spans="2:12" s="43" customFormat="1" ht="20.25" customHeight="1" x14ac:dyDescent="0.35">
      <c r="B54" s="136">
        <v>35</v>
      </c>
      <c r="C54" s="159" t="s">
        <v>344</v>
      </c>
      <c r="D54" s="161"/>
      <c r="E54" s="162"/>
      <c r="F54" s="158">
        <v>4879.41</v>
      </c>
      <c r="G54" s="172" t="s">
        <v>747</v>
      </c>
      <c r="H54" s="169" t="s">
        <v>360</v>
      </c>
      <c r="I54" s="171" t="s">
        <v>337</v>
      </c>
      <c r="J54" s="156">
        <v>1</v>
      </c>
      <c r="K54" s="171" t="s">
        <v>336</v>
      </c>
      <c r="L54" s="183">
        <v>2024</v>
      </c>
    </row>
    <row r="55" spans="2:12" s="43" customFormat="1" ht="20.25" customHeight="1" thickBot="1" x14ac:dyDescent="0.3">
      <c r="B55" s="136">
        <v>36</v>
      </c>
      <c r="C55" s="196" t="s">
        <v>361</v>
      </c>
      <c r="D55" s="189"/>
      <c r="E55" s="190"/>
      <c r="F55" s="191">
        <v>17280</v>
      </c>
      <c r="G55" s="325" t="s">
        <v>747</v>
      </c>
      <c r="H55" s="192" t="s">
        <v>362</v>
      </c>
      <c r="I55" s="192" t="s">
        <v>337</v>
      </c>
      <c r="J55" s="192">
        <v>4</v>
      </c>
      <c r="K55" s="192" t="s">
        <v>336</v>
      </c>
      <c r="L55" s="192">
        <v>2025</v>
      </c>
    </row>
    <row r="56" spans="2:12" s="43" customFormat="1" ht="20.25" customHeight="1" x14ac:dyDescent="0.3">
      <c r="B56" s="136">
        <v>37</v>
      </c>
      <c r="C56" s="217" t="s">
        <v>363</v>
      </c>
      <c r="D56" s="176"/>
      <c r="E56" s="177"/>
      <c r="F56" s="193">
        <v>222000</v>
      </c>
      <c r="G56" s="324" t="s">
        <v>747</v>
      </c>
      <c r="H56" s="194" t="s">
        <v>369</v>
      </c>
      <c r="I56" s="195" t="s">
        <v>337</v>
      </c>
      <c r="J56" s="194">
        <v>15</v>
      </c>
      <c r="K56" s="195" t="s">
        <v>336</v>
      </c>
      <c r="L56" s="194">
        <v>2021</v>
      </c>
    </row>
    <row r="57" spans="2:12" s="43" customFormat="1" ht="20.25" customHeight="1" x14ac:dyDescent="0.3">
      <c r="B57" s="136">
        <v>38</v>
      </c>
      <c r="C57" s="148" t="s">
        <v>364</v>
      </c>
      <c r="D57" s="161"/>
      <c r="E57" s="162"/>
      <c r="F57" s="152">
        <v>8477.16</v>
      </c>
      <c r="G57" s="172" t="s">
        <v>747</v>
      </c>
      <c r="H57" s="166" t="s">
        <v>370</v>
      </c>
      <c r="I57" s="171" t="s">
        <v>337</v>
      </c>
      <c r="J57" s="184">
        <v>1</v>
      </c>
      <c r="K57" s="171" t="s">
        <v>336</v>
      </c>
      <c r="L57" s="184">
        <v>2022</v>
      </c>
    </row>
    <row r="58" spans="2:12" s="43" customFormat="1" ht="20.25" customHeight="1" x14ac:dyDescent="0.3">
      <c r="B58" s="136">
        <v>39</v>
      </c>
      <c r="C58" s="218" t="s">
        <v>365</v>
      </c>
      <c r="D58" s="161"/>
      <c r="E58" s="162"/>
      <c r="F58" s="185">
        <v>19996</v>
      </c>
      <c r="G58" s="172" t="s">
        <v>747</v>
      </c>
      <c r="H58" s="184" t="s">
        <v>371</v>
      </c>
      <c r="I58" s="171" t="s">
        <v>337</v>
      </c>
      <c r="J58" s="184">
        <v>2</v>
      </c>
      <c r="K58" s="171" t="s">
        <v>336</v>
      </c>
      <c r="L58" s="184">
        <v>2022</v>
      </c>
    </row>
    <row r="59" spans="2:12" s="43" customFormat="1" ht="20.25" customHeight="1" x14ac:dyDescent="0.3">
      <c r="B59" s="136">
        <v>40</v>
      </c>
      <c r="C59" s="218" t="s">
        <v>365</v>
      </c>
      <c r="D59" s="161"/>
      <c r="E59" s="162"/>
      <c r="F59" s="185">
        <v>27000</v>
      </c>
      <c r="G59" s="172" t="s">
        <v>747</v>
      </c>
      <c r="H59" s="184" t="s">
        <v>372</v>
      </c>
      <c r="I59" s="171" t="s">
        <v>337</v>
      </c>
      <c r="J59" s="184">
        <v>3</v>
      </c>
      <c r="K59" s="171" t="s">
        <v>336</v>
      </c>
      <c r="L59" s="184">
        <v>2022</v>
      </c>
    </row>
    <row r="60" spans="2:12" s="43" customFormat="1" ht="20.25" customHeight="1" x14ac:dyDescent="0.3">
      <c r="B60" s="136">
        <v>41</v>
      </c>
      <c r="C60" s="218" t="s">
        <v>365</v>
      </c>
      <c r="D60" s="161"/>
      <c r="E60" s="162"/>
      <c r="F60" s="153">
        <v>19998</v>
      </c>
      <c r="G60" s="172" t="s">
        <v>747</v>
      </c>
      <c r="H60" s="166" t="s">
        <v>373</v>
      </c>
      <c r="I60" s="171" t="s">
        <v>337</v>
      </c>
      <c r="J60" s="166">
        <v>2</v>
      </c>
      <c r="K60" s="171" t="s">
        <v>336</v>
      </c>
      <c r="L60" s="166">
        <v>2022</v>
      </c>
    </row>
    <row r="61" spans="2:12" s="43" customFormat="1" ht="20.25" customHeight="1" x14ac:dyDescent="0.3">
      <c r="B61" s="136">
        <v>42</v>
      </c>
      <c r="C61" s="218" t="s">
        <v>365</v>
      </c>
      <c r="D61" s="161"/>
      <c r="E61" s="162"/>
      <c r="F61" s="152">
        <v>12412</v>
      </c>
      <c r="G61" s="172" t="s">
        <v>747</v>
      </c>
      <c r="H61" s="166" t="s">
        <v>374</v>
      </c>
      <c r="I61" s="171" t="s">
        <v>337</v>
      </c>
      <c r="J61" s="166">
        <v>2</v>
      </c>
      <c r="K61" s="171" t="s">
        <v>336</v>
      </c>
      <c r="L61" s="166">
        <v>2020</v>
      </c>
    </row>
    <row r="62" spans="2:12" s="43" customFormat="1" ht="20.25" customHeight="1" x14ac:dyDescent="0.3">
      <c r="B62" s="136">
        <v>43</v>
      </c>
      <c r="C62" s="218" t="s">
        <v>366</v>
      </c>
      <c r="D62" s="161"/>
      <c r="E62" s="162"/>
      <c r="F62" s="152">
        <v>7000</v>
      </c>
      <c r="G62" s="172" t="s">
        <v>747</v>
      </c>
      <c r="H62" s="166" t="s">
        <v>375</v>
      </c>
      <c r="I62" s="171" t="s">
        <v>337</v>
      </c>
      <c r="J62" s="166">
        <v>1</v>
      </c>
      <c r="K62" s="171" t="s">
        <v>336</v>
      </c>
      <c r="L62" s="166">
        <v>2023</v>
      </c>
    </row>
    <row r="63" spans="2:12" s="43" customFormat="1" ht="20.25" customHeight="1" x14ac:dyDescent="0.3">
      <c r="B63" s="136">
        <v>44</v>
      </c>
      <c r="C63" s="218" t="s">
        <v>366</v>
      </c>
      <c r="D63" s="161"/>
      <c r="E63" s="162"/>
      <c r="F63" s="152">
        <v>7098</v>
      </c>
      <c r="G63" s="172" t="s">
        <v>747</v>
      </c>
      <c r="H63" s="166" t="s">
        <v>376</v>
      </c>
      <c r="I63" s="171" t="s">
        <v>337</v>
      </c>
      <c r="J63" s="166">
        <v>1</v>
      </c>
      <c r="K63" s="171" t="s">
        <v>336</v>
      </c>
      <c r="L63" s="166">
        <v>2023</v>
      </c>
    </row>
    <row r="64" spans="2:12" s="43" customFormat="1" ht="20.25" customHeight="1" x14ac:dyDescent="0.3">
      <c r="B64" s="136">
        <v>45</v>
      </c>
      <c r="C64" s="218" t="s">
        <v>367</v>
      </c>
      <c r="D64" s="161"/>
      <c r="E64" s="162"/>
      <c r="F64" s="152">
        <v>30500</v>
      </c>
      <c r="G64" s="172" t="s">
        <v>747</v>
      </c>
      <c r="H64" s="166" t="s">
        <v>377</v>
      </c>
      <c r="I64" s="171" t="s">
        <v>337</v>
      </c>
      <c r="J64" s="166">
        <v>1</v>
      </c>
      <c r="K64" s="171" t="s">
        <v>336</v>
      </c>
      <c r="L64" s="166">
        <v>2023</v>
      </c>
    </row>
    <row r="65" spans="2:12" s="43" customFormat="1" ht="20.25" customHeight="1" x14ac:dyDescent="0.3">
      <c r="B65" s="136">
        <v>46</v>
      </c>
      <c r="C65" s="159" t="s">
        <v>368</v>
      </c>
      <c r="D65" s="161"/>
      <c r="E65" s="162"/>
      <c r="F65" s="158">
        <v>5500</v>
      </c>
      <c r="G65" s="172" t="s">
        <v>747</v>
      </c>
      <c r="H65" s="169" t="s">
        <v>378</v>
      </c>
      <c r="I65" s="171" t="s">
        <v>337</v>
      </c>
      <c r="J65" s="166">
        <v>1</v>
      </c>
      <c r="K65" s="171" t="s">
        <v>336</v>
      </c>
      <c r="L65" s="157">
        <v>2024</v>
      </c>
    </row>
    <row r="66" spans="2:12" s="43" customFormat="1" ht="20.25" customHeight="1" x14ac:dyDescent="0.3">
      <c r="B66" s="136">
        <v>47</v>
      </c>
      <c r="C66" s="159" t="s">
        <v>368</v>
      </c>
      <c r="D66" s="161"/>
      <c r="E66" s="162"/>
      <c r="F66" s="158">
        <v>5500</v>
      </c>
      <c r="G66" s="172" t="s">
        <v>747</v>
      </c>
      <c r="H66" s="169" t="s">
        <v>379</v>
      </c>
      <c r="I66" s="171" t="s">
        <v>337</v>
      </c>
      <c r="J66" s="166">
        <v>1</v>
      </c>
      <c r="K66" s="171" t="s">
        <v>336</v>
      </c>
      <c r="L66" s="157">
        <v>2024</v>
      </c>
    </row>
    <row r="67" spans="2:12" s="43" customFormat="1" ht="20.25" customHeight="1" x14ac:dyDescent="0.3">
      <c r="B67" s="136">
        <v>48</v>
      </c>
      <c r="C67" s="159" t="s">
        <v>368</v>
      </c>
      <c r="D67" s="161"/>
      <c r="E67" s="162"/>
      <c r="F67" s="158">
        <v>5500</v>
      </c>
      <c r="G67" s="172" t="s">
        <v>747</v>
      </c>
      <c r="H67" s="169" t="s">
        <v>380</v>
      </c>
      <c r="I67" s="171" t="s">
        <v>337</v>
      </c>
      <c r="J67" s="166">
        <v>1</v>
      </c>
      <c r="K67" s="171" t="s">
        <v>336</v>
      </c>
      <c r="L67" s="157">
        <v>2024</v>
      </c>
    </row>
    <row r="68" spans="2:12" s="43" customFormat="1" ht="20.25" customHeight="1" x14ac:dyDescent="0.25">
      <c r="B68" s="136">
        <v>49</v>
      </c>
      <c r="C68" s="149" t="s">
        <v>368</v>
      </c>
      <c r="D68" s="161"/>
      <c r="E68" s="162"/>
      <c r="F68" s="155">
        <v>5500</v>
      </c>
      <c r="G68" s="323" t="s">
        <v>747</v>
      </c>
      <c r="H68" s="163" t="s">
        <v>381</v>
      </c>
      <c r="I68" s="163" t="s">
        <v>337</v>
      </c>
      <c r="J68" s="163">
        <v>1</v>
      </c>
      <c r="K68" s="163" t="s">
        <v>336</v>
      </c>
      <c r="L68" s="163">
        <v>2025</v>
      </c>
    </row>
    <row r="69" spans="2:12" s="43" customFormat="1" ht="20.25" customHeight="1" thickBot="1" x14ac:dyDescent="0.3">
      <c r="B69" s="136">
        <v>50</v>
      </c>
      <c r="C69" s="219" t="s">
        <v>368</v>
      </c>
      <c r="D69" s="189"/>
      <c r="E69" s="190"/>
      <c r="F69" s="191">
        <v>13600</v>
      </c>
      <c r="G69" s="325" t="s">
        <v>747</v>
      </c>
      <c r="H69" s="192" t="s">
        <v>382</v>
      </c>
      <c r="I69" s="192" t="s">
        <v>337</v>
      </c>
      <c r="J69" s="192">
        <v>4</v>
      </c>
      <c r="K69" s="192" t="s">
        <v>336</v>
      </c>
      <c r="L69" s="192">
        <v>2025</v>
      </c>
    </row>
    <row r="70" spans="2:12" s="43" customFormat="1" ht="20.25" customHeight="1" x14ac:dyDescent="0.25">
      <c r="B70" s="136">
        <v>51</v>
      </c>
      <c r="C70" s="198" t="s">
        <v>383</v>
      </c>
      <c r="D70" s="188"/>
      <c r="E70" s="177"/>
      <c r="F70" s="200" t="s">
        <v>394</v>
      </c>
      <c r="G70" s="324" t="s">
        <v>747</v>
      </c>
      <c r="H70" s="201" t="s">
        <v>386</v>
      </c>
      <c r="I70" s="202" t="s">
        <v>395</v>
      </c>
      <c r="J70" s="195">
        <v>1</v>
      </c>
      <c r="K70" s="195" t="s">
        <v>336</v>
      </c>
      <c r="L70" s="195">
        <v>2021</v>
      </c>
    </row>
    <row r="71" spans="2:12" s="43" customFormat="1" ht="20.25" customHeight="1" x14ac:dyDescent="0.25">
      <c r="B71" s="136">
        <v>52</v>
      </c>
      <c r="C71" s="199" t="s">
        <v>396</v>
      </c>
      <c r="D71" s="187"/>
      <c r="E71" s="162"/>
      <c r="F71" s="203">
        <v>2999</v>
      </c>
      <c r="G71" s="172" t="s">
        <v>747</v>
      </c>
      <c r="H71" s="204" t="s">
        <v>387</v>
      </c>
      <c r="I71" s="205" t="s">
        <v>337</v>
      </c>
      <c r="J71" s="171">
        <v>1</v>
      </c>
      <c r="K71" s="171" t="s">
        <v>336</v>
      </c>
      <c r="L71" s="171">
        <v>2022</v>
      </c>
    </row>
    <row r="72" spans="2:12" s="43" customFormat="1" ht="20.25" customHeight="1" x14ac:dyDescent="0.25">
      <c r="B72" s="136">
        <v>53</v>
      </c>
      <c r="C72" s="199" t="s">
        <v>396</v>
      </c>
      <c r="D72" s="187"/>
      <c r="E72" s="162"/>
      <c r="F72" s="203">
        <v>2998</v>
      </c>
      <c r="G72" s="172" t="s">
        <v>747</v>
      </c>
      <c r="H72" s="204" t="s">
        <v>388</v>
      </c>
      <c r="I72" s="205" t="s">
        <v>337</v>
      </c>
      <c r="J72" s="171">
        <v>1</v>
      </c>
      <c r="K72" s="171" t="s">
        <v>336</v>
      </c>
      <c r="L72" s="171">
        <v>2022</v>
      </c>
    </row>
    <row r="73" spans="2:12" s="43" customFormat="1" ht="20.25" customHeight="1" x14ac:dyDescent="0.25">
      <c r="B73" s="136">
        <v>54</v>
      </c>
      <c r="C73" s="199" t="s">
        <v>396</v>
      </c>
      <c r="D73" s="187"/>
      <c r="E73" s="162"/>
      <c r="F73" s="203">
        <v>2953</v>
      </c>
      <c r="G73" s="172" t="s">
        <v>747</v>
      </c>
      <c r="H73" s="204" t="s">
        <v>389</v>
      </c>
      <c r="I73" s="205" t="s">
        <v>337</v>
      </c>
      <c r="J73" s="171">
        <v>1</v>
      </c>
      <c r="K73" s="171" t="s">
        <v>336</v>
      </c>
      <c r="L73" s="171">
        <v>2022</v>
      </c>
    </row>
    <row r="74" spans="2:12" s="43" customFormat="1" ht="20.25" customHeight="1" x14ac:dyDescent="0.25">
      <c r="B74" s="136">
        <v>55</v>
      </c>
      <c r="C74" s="199" t="s">
        <v>396</v>
      </c>
      <c r="D74" s="187"/>
      <c r="E74" s="162"/>
      <c r="F74" s="203">
        <v>2998</v>
      </c>
      <c r="G74" s="172" t="s">
        <v>747</v>
      </c>
      <c r="H74" s="204" t="s">
        <v>390</v>
      </c>
      <c r="I74" s="205" t="s">
        <v>337</v>
      </c>
      <c r="J74" s="171">
        <v>1</v>
      </c>
      <c r="K74" s="171" t="s">
        <v>336</v>
      </c>
      <c r="L74" s="171">
        <v>2022</v>
      </c>
    </row>
    <row r="75" spans="2:12" s="43" customFormat="1" ht="20.25" customHeight="1" x14ac:dyDescent="0.25">
      <c r="B75" s="136">
        <v>56</v>
      </c>
      <c r="C75" s="199" t="s">
        <v>396</v>
      </c>
      <c r="D75" s="187"/>
      <c r="E75" s="162"/>
      <c r="F75" s="203">
        <v>2998</v>
      </c>
      <c r="G75" s="172" t="s">
        <v>747</v>
      </c>
      <c r="H75" s="204" t="s">
        <v>391</v>
      </c>
      <c r="I75" s="205" t="s">
        <v>337</v>
      </c>
      <c r="J75" s="171">
        <v>1</v>
      </c>
      <c r="K75" s="171" t="s">
        <v>336</v>
      </c>
      <c r="L75" s="171">
        <v>2022</v>
      </c>
    </row>
    <row r="76" spans="2:12" s="43" customFormat="1" ht="20.25" customHeight="1" x14ac:dyDescent="0.25">
      <c r="B76" s="136">
        <v>57</v>
      </c>
      <c r="C76" s="199" t="s">
        <v>384</v>
      </c>
      <c r="D76" s="187"/>
      <c r="E76" s="162"/>
      <c r="F76" s="203">
        <v>1719.54</v>
      </c>
      <c r="G76" s="172" t="s">
        <v>747</v>
      </c>
      <c r="H76" s="204" t="s">
        <v>392</v>
      </c>
      <c r="I76" s="205" t="s">
        <v>337</v>
      </c>
      <c r="J76" s="171">
        <v>1</v>
      </c>
      <c r="K76" s="171" t="s">
        <v>336</v>
      </c>
      <c r="L76" s="171">
        <v>2022</v>
      </c>
    </row>
    <row r="77" spans="2:12" s="43" customFormat="1" ht="20.25" customHeight="1" thickBot="1" x14ac:dyDescent="0.3">
      <c r="B77" s="136">
        <v>58</v>
      </c>
      <c r="C77" s="209" t="s">
        <v>385</v>
      </c>
      <c r="D77" s="210"/>
      <c r="E77" s="190"/>
      <c r="F77" s="211">
        <v>2258.2800000000002</v>
      </c>
      <c r="G77" s="172" t="s">
        <v>747</v>
      </c>
      <c r="H77" s="212" t="s">
        <v>393</v>
      </c>
      <c r="I77" s="213" t="s">
        <v>337</v>
      </c>
      <c r="J77" s="214">
        <v>1</v>
      </c>
      <c r="K77" s="214" t="s">
        <v>336</v>
      </c>
      <c r="L77" s="214">
        <v>2023</v>
      </c>
    </row>
    <row r="78" spans="2:12" s="43" customFormat="1" ht="20.25" customHeight="1" x14ac:dyDescent="0.3">
      <c r="B78" s="136">
        <v>59</v>
      </c>
      <c r="C78" s="175" t="s">
        <v>397</v>
      </c>
      <c r="D78" s="176"/>
      <c r="E78" s="177"/>
      <c r="F78" s="207">
        <v>516.6</v>
      </c>
      <c r="G78" s="172" t="s">
        <v>747</v>
      </c>
      <c r="H78" s="208" t="s">
        <v>405</v>
      </c>
      <c r="I78" s="202" t="s">
        <v>337</v>
      </c>
      <c r="J78" s="194">
        <v>2</v>
      </c>
      <c r="K78" s="195" t="s">
        <v>336</v>
      </c>
      <c r="L78" s="194">
        <v>2021</v>
      </c>
    </row>
    <row r="79" spans="2:12" s="43" customFormat="1" ht="20.25" customHeight="1" x14ac:dyDescent="0.3">
      <c r="B79" s="136">
        <v>60</v>
      </c>
      <c r="C79" s="148" t="s">
        <v>398</v>
      </c>
      <c r="D79" s="161"/>
      <c r="E79" s="162"/>
      <c r="F79" s="152">
        <v>4020</v>
      </c>
      <c r="G79" s="172" t="s">
        <v>747</v>
      </c>
      <c r="H79" s="206" t="s">
        <v>406</v>
      </c>
      <c r="I79" s="205" t="s">
        <v>337</v>
      </c>
      <c r="J79" s="184">
        <v>5</v>
      </c>
      <c r="K79" s="171" t="s">
        <v>336</v>
      </c>
      <c r="L79" s="184">
        <v>2022</v>
      </c>
    </row>
    <row r="80" spans="2:12" s="43" customFormat="1" ht="20.25" customHeight="1" x14ac:dyDescent="0.3">
      <c r="B80" s="136">
        <v>61</v>
      </c>
      <c r="C80" s="148" t="s">
        <v>399</v>
      </c>
      <c r="D80" s="161"/>
      <c r="E80" s="162"/>
      <c r="F80" s="152">
        <v>725.7</v>
      </c>
      <c r="G80" s="172" t="s">
        <v>747</v>
      </c>
      <c r="H80" s="206" t="s">
        <v>407</v>
      </c>
      <c r="I80" s="205" t="s">
        <v>337</v>
      </c>
      <c r="J80" s="184">
        <v>1</v>
      </c>
      <c r="K80" s="171" t="s">
        <v>336</v>
      </c>
      <c r="L80" s="184">
        <v>2022</v>
      </c>
    </row>
    <row r="81" spans="2:12" s="43" customFormat="1" ht="20.25" customHeight="1" x14ac:dyDescent="0.25">
      <c r="B81" s="136">
        <v>62</v>
      </c>
      <c r="C81" s="160" t="s">
        <v>400</v>
      </c>
      <c r="D81" s="161"/>
      <c r="E81" s="162"/>
      <c r="F81" s="165">
        <v>199</v>
      </c>
      <c r="G81" s="323" t="s">
        <v>747</v>
      </c>
      <c r="H81" s="163" t="s">
        <v>401</v>
      </c>
      <c r="I81" s="186" t="s">
        <v>337</v>
      </c>
      <c r="J81" s="163">
        <v>1</v>
      </c>
      <c r="K81" s="163" t="s">
        <v>336</v>
      </c>
      <c r="L81" s="163">
        <v>2025</v>
      </c>
    </row>
    <row r="82" spans="2:12" s="43" customFormat="1" ht="20.25" customHeight="1" x14ac:dyDescent="0.25">
      <c r="B82" s="136">
        <v>63</v>
      </c>
      <c r="C82" s="160" t="s">
        <v>400</v>
      </c>
      <c r="D82" s="161"/>
      <c r="E82" s="162"/>
      <c r="F82" s="165">
        <v>359</v>
      </c>
      <c r="G82" s="323" t="s">
        <v>747</v>
      </c>
      <c r="H82" s="163" t="s">
        <v>402</v>
      </c>
      <c r="I82" s="186" t="s">
        <v>337</v>
      </c>
      <c r="J82" s="163">
        <v>1</v>
      </c>
      <c r="K82" s="163" t="s">
        <v>336</v>
      </c>
      <c r="L82" s="163">
        <v>2025</v>
      </c>
    </row>
    <row r="83" spans="2:12" s="43" customFormat="1" ht="20.25" customHeight="1" thickBot="1" x14ac:dyDescent="0.3">
      <c r="B83" s="136">
        <v>64</v>
      </c>
      <c r="C83" s="196" t="s">
        <v>404</v>
      </c>
      <c r="D83" s="189"/>
      <c r="E83" s="190"/>
      <c r="F83" s="191">
        <v>980</v>
      </c>
      <c r="G83" s="325" t="s">
        <v>747</v>
      </c>
      <c r="H83" s="192" t="s">
        <v>403</v>
      </c>
      <c r="I83" s="192" t="s">
        <v>337</v>
      </c>
      <c r="J83" s="192">
        <v>2</v>
      </c>
      <c r="K83" s="192" t="s">
        <v>336</v>
      </c>
      <c r="L83" s="192">
        <v>2025</v>
      </c>
    </row>
    <row r="84" spans="2:12" s="43" customFormat="1" ht="20.25" customHeight="1" x14ac:dyDescent="0.35">
      <c r="B84" s="136">
        <v>65</v>
      </c>
      <c r="C84" s="148" t="s">
        <v>408</v>
      </c>
      <c r="D84" s="176"/>
      <c r="E84" s="177"/>
      <c r="F84" s="152">
        <v>8111.85</v>
      </c>
      <c r="G84" s="324" t="s">
        <v>747</v>
      </c>
      <c r="H84" s="166" t="s">
        <v>413</v>
      </c>
      <c r="I84" s="202" t="s">
        <v>395</v>
      </c>
      <c r="J84" s="156">
        <v>1</v>
      </c>
      <c r="K84" s="195" t="s">
        <v>336</v>
      </c>
      <c r="L84" s="150">
        <v>2021</v>
      </c>
    </row>
    <row r="85" spans="2:12" s="43" customFormat="1" ht="20.25" customHeight="1" x14ac:dyDescent="0.35">
      <c r="B85" s="136">
        <v>66</v>
      </c>
      <c r="C85" s="148" t="s">
        <v>409</v>
      </c>
      <c r="D85" s="161"/>
      <c r="E85" s="162"/>
      <c r="F85" s="174">
        <v>8460</v>
      </c>
      <c r="G85" s="172" t="s">
        <v>747</v>
      </c>
      <c r="H85" s="166" t="s">
        <v>414</v>
      </c>
      <c r="I85" s="202" t="s">
        <v>395</v>
      </c>
      <c r="J85" s="156">
        <v>4</v>
      </c>
      <c r="K85" s="171" t="s">
        <v>336</v>
      </c>
      <c r="L85" s="150">
        <v>2021</v>
      </c>
    </row>
    <row r="86" spans="2:12" s="43" customFormat="1" ht="20.25" customHeight="1" x14ac:dyDescent="0.35">
      <c r="B86" s="136">
        <v>67</v>
      </c>
      <c r="C86" s="148" t="s">
        <v>409</v>
      </c>
      <c r="D86" s="161"/>
      <c r="E86" s="162"/>
      <c r="F86" s="174">
        <v>19999.87</v>
      </c>
      <c r="G86" s="172" t="s">
        <v>747</v>
      </c>
      <c r="H86" s="166" t="s">
        <v>415</v>
      </c>
      <c r="I86" s="202" t="s">
        <v>395</v>
      </c>
      <c r="J86" s="156">
        <v>11</v>
      </c>
      <c r="K86" s="171" t="s">
        <v>336</v>
      </c>
      <c r="L86" s="150">
        <v>2021</v>
      </c>
    </row>
    <row r="87" spans="2:12" s="43" customFormat="1" ht="20.25" customHeight="1" x14ac:dyDescent="0.35">
      <c r="B87" s="136">
        <v>68</v>
      </c>
      <c r="C87" s="148" t="s">
        <v>410</v>
      </c>
      <c r="D87" s="161"/>
      <c r="E87" s="162"/>
      <c r="F87" s="174">
        <v>34000</v>
      </c>
      <c r="G87" s="172" t="s">
        <v>747</v>
      </c>
      <c r="H87" s="166" t="s">
        <v>416</v>
      </c>
      <c r="I87" s="202" t="s">
        <v>395</v>
      </c>
      <c r="J87" s="156">
        <v>2</v>
      </c>
      <c r="K87" s="171" t="s">
        <v>336</v>
      </c>
      <c r="L87" s="150">
        <v>2022</v>
      </c>
    </row>
    <row r="88" spans="2:12" s="43" customFormat="1" ht="20.25" customHeight="1" x14ac:dyDescent="0.35">
      <c r="B88" s="136">
        <v>69</v>
      </c>
      <c r="C88" s="220" t="s">
        <v>411</v>
      </c>
      <c r="D88" s="161"/>
      <c r="E88" s="162"/>
      <c r="F88" s="215">
        <f>4141.41*8</f>
        <v>33131.279999999999</v>
      </c>
      <c r="G88" s="172" t="s">
        <v>747</v>
      </c>
      <c r="H88" s="166" t="s">
        <v>417</v>
      </c>
      <c r="I88" s="202" t="s">
        <v>395</v>
      </c>
      <c r="J88" s="156">
        <v>8</v>
      </c>
      <c r="K88" s="171" t="s">
        <v>336</v>
      </c>
      <c r="L88" s="150">
        <v>2021</v>
      </c>
    </row>
    <row r="89" spans="2:12" s="43" customFormat="1" ht="20.25" customHeight="1" x14ac:dyDescent="0.35">
      <c r="B89" s="136">
        <v>70</v>
      </c>
      <c r="C89" s="220" t="s">
        <v>412</v>
      </c>
      <c r="D89" s="161"/>
      <c r="E89" s="162"/>
      <c r="F89" s="215">
        <v>2945.85</v>
      </c>
      <c r="G89" s="172" t="s">
        <v>747</v>
      </c>
      <c r="H89" s="166" t="s">
        <v>418</v>
      </c>
      <c r="I89" s="202" t="s">
        <v>395</v>
      </c>
      <c r="J89" s="156">
        <v>1</v>
      </c>
      <c r="K89" s="171" t="s">
        <v>336</v>
      </c>
      <c r="L89" s="216">
        <v>2023</v>
      </c>
    </row>
    <row r="90" spans="2:12" s="43" customFormat="1" ht="20.25" customHeight="1" x14ac:dyDescent="0.25">
      <c r="B90" s="136">
        <v>71</v>
      </c>
      <c r="C90" s="160" t="s">
        <v>419</v>
      </c>
      <c r="D90" s="161"/>
      <c r="E90" s="162"/>
      <c r="F90" s="165">
        <v>221431.98</v>
      </c>
      <c r="G90" s="323" t="s">
        <v>747</v>
      </c>
      <c r="H90" s="163" t="s">
        <v>420</v>
      </c>
      <c r="I90" s="163" t="s">
        <v>395</v>
      </c>
      <c r="J90" s="163">
        <v>77</v>
      </c>
      <c r="K90" s="163" t="s">
        <v>336</v>
      </c>
      <c r="L90" s="163">
        <v>2025</v>
      </c>
    </row>
    <row r="91" spans="2:12" s="43" customFormat="1" ht="20.25" customHeight="1" thickBot="1" x14ac:dyDescent="0.3">
      <c r="B91" s="136">
        <v>72</v>
      </c>
      <c r="C91" s="196" t="s">
        <v>421</v>
      </c>
      <c r="D91" s="189"/>
      <c r="E91" s="190"/>
      <c r="F91" s="191">
        <v>37569.120000000003</v>
      </c>
      <c r="G91" s="325" t="s">
        <v>747</v>
      </c>
      <c r="H91" s="192" t="s">
        <v>422</v>
      </c>
      <c r="I91" s="192" t="s">
        <v>395</v>
      </c>
      <c r="J91" s="192">
        <v>23</v>
      </c>
      <c r="K91" s="192" t="s">
        <v>336</v>
      </c>
      <c r="L91" s="192">
        <v>2025</v>
      </c>
    </row>
    <row r="92" spans="2:12" s="43" customFormat="1" ht="20.25" customHeight="1" x14ac:dyDescent="0.3">
      <c r="B92" s="136">
        <v>73</v>
      </c>
      <c r="C92" s="175" t="s">
        <v>425</v>
      </c>
      <c r="D92" s="176"/>
      <c r="E92" s="177"/>
      <c r="F92" s="193">
        <v>2878.2</v>
      </c>
      <c r="G92" s="324" t="s">
        <v>747</v>
      </c>
      <c r="H92" s="194" t="s">
        <v>429</v>
      </c>
      <c r="I92" s="202" t="s">
        <v>395</v>
      </c>
      <c r="J92" s="194">
        <v>6</v>
      </c>
      <c r="K92" s="195" t="s">
        <v>336</v>
      </c>
      <c r="L92" s="194">
        <v>2020</v>
      </c>
    </row>
    <row r="93" spans="2:12" s="43" customFormat="1" ht="20.25" customHeight="1" x14ac:dyDescent="0.3">
      <c r="B93" s="136">
        <v>74</v>
      </c>
      <c r="C93" s="148" t="s">
        <v>426</v>
      </c>
      <c r="D93" s="161"/>
      <c r="E93" s="162"/>
      <c r="F93" s="185">
        <v>713.4</v>
      </c>
      <c r="G93" s="172" t="s">
        <v>747</v>
      </c>
      <c r="H93" s="184" t="s">
        <v>430</v>
      </c>
      <c r="I93" s="202" t="s">
        <v>395</v>
      </c>
      <c r="J93" s="184">
        <v>2</v>
      </c>
      <c r="K93" s="171" t="s">
        <v>336</v>
      </c>
      <c r="L93" s="184">
        <v>2020</v>
      </c>
    </row>
    <row r="94" spans="2:12" s="43" customFormat="1" ht="20.25" customHeight="1" x14ac:dyDescent="0.3">
      <c r="B94" s="136">
        <v>75</v>
      </c>
      <c r="C94" s="218" t="s">
        <v>427</v>
      </c>
      <c r="D94" s="161"/>
      <c r="E94" s="162"/>
      <c r="F94" s="185">
        <v>3000</v>
      </c>
      <c r="G94" s="172" t="s">
        <v>747</v>
      </c>
      <c r="H94" s="184" t="s">
        <v>431</v>
      </c>
      <c r="I94" s="202" t="s">
        <v>395</v>
      </c>
      <c r="J94" s="184">
        <v>4</v>
      </c>
      <c r="K94" s="171" t="s">
        <v>336</v>
      </c>
      <c r="L94" s="184">
        <v>2022</v>
      </c>
    </row>
    <row r="95" spans="2:12" ht="20.25" customHeight="1" x14ac:dyDescent="0.3">
      <c r="B95" s="136">
        <v>76</v>
      </c>
      <c r="C95" s="220" t="s">
        <v>428</v>
      </c>
      <c r="D95" s="221"/>
      <c r="E95" s="222"/>
      <c r="F95" s="215">
        <f>1125.45*8</f>
        <v>9003.6</v>
      </c>
      <c r="G95" s="172" t="s">
        <v>747</v>
      </c>
      <c r="H95" s="184" t="s">
        <v>432</v>
      </c>
      <c r="I95" s="202" t="s">
        <v>395</v>
      </c>
      <c r="J95" s="184">
        <v>8</v>
      </c>
      <c r="K95" s="171" t="s">
        <v>336</v>
      </c>
      <c r="L95" s="184">
        <v>2021</v>
      </c>
    </row>
    <row r="96" spans="2:12" ht="20.25" customHeight="1" x14ac:dyDescent="0.25">
      <c r="B96" s="228">
        <v>77</v>
      </c>
      <c r="C96" s="229" t="s">
        <v>423</v>
      </c>
      <c r="D96" s="230"/>
      <c r="E96" s="231"/>
      <c r="F96" s="232">
        <v>74574.899999999994</v>
      </c>
      <c r="G96" s="323" t="s">
        <v>747</v>
      </c>
      <c r="H96" s="182" t="s">
        <v>424</v>
      </c>
      <c r="I96" s="182" t="s">
        <v>395</v>
      </c>
      <c r="J96" s="182">
        <v>47</v>
      </c>
      <c r="K96" s="182" t="s">
        <v>336</v>
      </c>
      <c r="L96" s="182">
        <v>2025</v>
      </c>
    </row>
    <row r="97" spans="2:12" ht="20.25" customHeight="1" x14ac:dyDescent="0.25">
      <c r="B97" s="136">
        <v>78</v>
      </c>
      <c r="C97" s="223" t="s">
        <v>434</v>
      </c>
      <c r="D97" s="221"/>
      <c r="E97" s="222"/>
      <c r="F97" s="234">
        <v>1085.8</v>
      </c>
      <c r="G97" s="326" t="s">
        <v>747</v>
      </c>
      <c r="H97" s="225" t="s">
        <v>447</v>
      </c>
      <c r="I97" s="236" t="s">
        <v>461</v>
      </c>
      <c r="J97" s="235">
        <v>1</v>
      </c>
      <c r="K97" s="235" t="s">
        <v>336</v>
      </c>
      <c r="L97" s="225">
        <v>2009</v>
      </c>
    </row>
    <row r="98" spans="2:12" ht="20.25" customHeight="1" x14ac:dyDescent="0.25">
      <c r="B98" s="136">
        <v>79</v>
      </c>
      <c r="C98" s="223" t="s">
        <v>435</v>
      </c>
      <c r="D98" s="221"/>
      <c r="E98" s="222"/>
      <c r="F98" s="234">
        <v>200</v>
      </c>
      <c r="G98" s="326" t="s">
        <v>747</v>
      </c>
      <c r="H98" s="225" t="s">
        <v>448</v>
      </c>
      <c r="I98" s="236" t="s">
        <v>461</v>
      </c>
      <c r="J98" s="235">
        <v>1</v>
      </c>
      <c r="K98" s="235" t="s">
        <v>336</v>
      </c>
      <c r="L98" s="225">
        <v>2010</v>
      </c>
    </row>
    <row r="99" spans="2:12" ht="20.25" customHeight="1" x14ac:dyDescent="0.25">
      <c r="B99" s="136">
        <v>80</v>
      </c>
      <c r="C99" s="223" t="s">
        <v>436</v>
      </c>
      <c r="D99" s="221"/>
      <c r="E99" s="222"/>
      <c r="F99" s="234">
        <v>400</v>
      </c>
      <c r="G99" s="326" t="s">
        <v>747</v>
      </c>
      <c r="H99" s="225" t="s">
        <v>449</v>
      </c>
      <c r="I99" s="236" t="s">
        <v>461</v>
      </c>
      <c r="J99" s="235">
        <v>1</v>
      </c>
      <c r="K99" s="235" t="s">
        <v>336</v>
      </c>
      <c r="L99" s="225">
        <v>2010</v>
      </c>
    </row>
    <row r="100" spans="2:12" ht="20.25" customHeight="1" x14ac:dyDescent="0.25">
      <c r="B100" s="136">
        <v>81</v>
      </c>
      <c r="C100" s="223" t="s">
        <v>437</v>
      </c>
      <c r="D100" s="221"/>
      <c r="E100" s="222"/>
      <c r="F100" s="234">
        <v>239.2</v>
      </c>
      <c r="G100" s="326" t="s">
        <v>747</v>
      </c>
      <c r="H100" s="225" t="s">
        <v>450</v>
      </c>
      <c r="I100" s="236" t="s">
        <v>461</v>
      </c>
      <c r="J100" s="235">
        <v>1</v>
      </c>
      <c r="K100" s="235" t="s">
        <v>336</v>
      </c>
      <c r="L100" s="225">
        <v>2014</v>
      </c>
    </row>
    <row r="101" spans="2:12" ht="20.25" customHeight="1" x14ac:dyDescent="0.25">
      <c r="B101" s="136">
        <v>82</v>
      </c>
      <c r="C101" s="224" t="s">
        <v>438</v>
      </c>
      <c r="D101" s="221"/>
      <c r="E101" s="222"/>
      <c r="F101" s="234">
        <v>1328.4</v>
      </c>
      <c r="G101" s="326" t="s">
        <v>747</v>
      </c>
      <c r="H101" s="225" t="s">
        <v>451</v>
      </c>
      <c r="I101" s="236" t="s">
        <v>461</v>
      </c>
      <c r="J101" s="235">
        <v>1</v>
      </c>
      <c r="K101" s="235" t="s">
        <v>336</v>
      </c>
      <c r="L101" s="225">
        <v>2015</v>
      </c>
    </row>
    <row r="102" spans="2:12" ht="20.25" customHeight="1" x14ac:dyDescent="0.25">
      <c r="B102" s="136">
        <v>83</v>
      </c>
      <c r="C102" s="223" t="s">
        <v>439</v>
      </c>
      <c r="D102" s="221"/>
      <c r="E102" s="222"/>
      <c r="F102" s="234">
        <v>553.5</v>
      </c>
      <c r="G102" s="326" t="s">
        <v>747</v>
      </c>
      <c r="H102" s="225" t="s">
        <v>452</v>
      </c>
      <c r="I102" s="236" t="s">
        <v>461</v>
      </c>
      <c r="J102" s="235">
        <v>1</v>
      </c>
      <c r="K102" s="235" t="s">
        <v>336</v>
      </c>
      <c r="L102" s="225">
        <v>2015</v>
      </c>
    </row>
    <row r="103" spans="2:12" ht="20.25" customHeight="1" x14ac:dyDescent="0.25">
      <c r="B103" s="136">
        <v>84</v>
      </c>
      <c r="C103" s="223" t="s">
        <v>439</v>
      </c>
      <c r="D103" s="221"/>
      <c r="E103" s="222"/>
      <c r="F103" s="234">
        <v>307.5</v>
      </c>
      <c r="G103" s="326" t="s">
        <v>747</v>
      </c>
      <c r="H103" s="225" t="s">
        <v>453</v>
      </c>
      <c r="I103" s="236" t="s">
        <v>461</v>
      </c>
      <c r="J103" s="235">
        <v>1</v>
      </c>
      <c r="K103" s="235" t="s">
        <v>336</v>
      </c>
      <c r="L103" s="225">
        <v>2015</v>
      </c>
    </row>
    <row r="104" spans="2:12" ht="20.25" customHeight="1" x14ac:dyDescent="0.25">
      <c r="B104" s="136">
        <v>85</v>
      </c>
      <c r="C104" s="223" t="s">
        <v>440</v>
      </c>
      <c r="D104" s="221"/>
      <c r="E104" s="222"/>
      <c r="F104" s="234">
        <v>300</v>
      </c>
      <c r="G104" s="326" t="s">
        <v>747</v>
      </c>
      <c r="H104" s="225" t="s">
        <v>454</v>
      </c>
      <c r="I104" s="236" t="s">
        <v>461</v>
      </c>
      <c r="J104" s="235">
        <v>1</v>
      </c>
      <c r="K104" s="235" t="s">
        <v>336</v>
      </c>
      <c r="L104" s="225">
        <v>2015</v>
      </c>
    </row>
    <row r="105" spans="2:12" ht="27.75" customHeight="1" x14ac:dyDescent="0.25">
      <c r="B105" s="136">
        <v>86</v>
      </c>
      <c r="C105" s="224" t="s">
        <v>441</v>
      </c>
      <c r="D105" s="221"/>
      <c r="E105" s="222"/>
      <c r="F105" s="234">
        <v>1414.5</v>
      </c>
      <c r="G105" s="326" t="s">
        <v>747</v>
      </c>
      <c r="H105" s="225" t="s">
        <v>455</v>
      </c>
      <c r="I105" s="236" t="s">
        <v>461</v>
      </c>
      <c r="J105" s="235">
        <v>1</v>
      </c>
      <c r="K105" s="235" t="s">
        <v>336</v>
      </c>
      <c r="L105" s="225">
        <v>2016</v>
      </c>
    </row>
    <row r="106" spans="2:12" ht="20.25" customHeight="1" x14ac:dyDescent="0.25">
      <c r="B106" s="136">
        <v>87</v>
      </c>
      <c r="C106" s="224" t="s">
        <v>442</v>
      </c>
      <c r="D106" s="221"/>
      <c r="E106" s="222"/>
      <c r="F106" s="234">
        <v>848.7</v>
      </c>
      <c r="G106" s="326" t="s">
        <v>747</v>
      </c>
      <c r="H106" s="225" t="s">
        <v>456</v>
      </c>
      <c r="I106" s="236" t="s">
        <v>461</v>
      </c>
      <c r="J106" s="235">
        <v>1</v>
      </c>
      <c r="K106" s="235" t="s">
        <v>336</v>
      </c>
      <c r="L106" s="225">
        <v>2016</v>
      </c>
    </row>
    <row r="107" spans="2:12" ht="20.25" customHeight="1" x14ac:dyDescent="0.25">
      <c r="B107" s="136">
        <v>88</v>
      </c>
      <c r="C107" s="224" t="s">
        <v>443</v>
      </c>
      <c r="D107" s="221"/>
      <c r="E107" s="222"/>
      <c r="F107" s="234">
        <v>1045.5</v>
      </c>
      <c r="G107" s="326" t="s">
        <v>747</v>
      </c>
      <c r="H107" s="226" t="s">
        <v>457</v>
      </c>
      <c r="I107" s="236" t="s">
        <v>461</v>
      </c>
      <c r="J107" s="235">
        <v>1</v>
      </c>
      <c r="K107" s="235" t="s">
        <v>336</v>
      </c>
      <c r="L107" s="225">
        <v>2019</v>
      </c>
    </row>
    <row r="108" spans="2:12" ht="30" customHeight="1" x14ac:dyDescent="0.25">
      <c r="B108" s="136">
        <v>89</v>
      </c>
      <c r="C108" s="224" t="s">
        <v>444</v>
      </c>
      <c r="D108" s="221"/>
      <c r="E108" s="222"/>
      <c r="F108" s="234">
        <v>1300</v>
      </c>
      <c r="G108" s="326" t="s">
        <v>747</v>
      </c>
      <c r="H108" s="225" t="s">
        <v>458</v>
      </c>
      <c r="I108" s="236" t="s">
        <v>461</v>
      </c>
      <c r="J108" s="235">
        <v>1</v>
      </c>
      <c r="K108" s="235" t="s">
        <v>336</v>
      </c>
      <c r="L108" s="225">
        <v>2022</v>
      </c>
    </row>
    <row r="109" spans="2:12" ht="20.25" customHeight="1" x14ac:dyDescent="0.25">
      <c r="B109" s="136">
        <v>90</v>
      </c>
      <c r="C109" s="223" t="s">
        <v>445</v>
      </c>
      <c r="D109" s="221"/>
      <c r="E109" s="222"/>
      <c r="F109" s="234">
        <v>1653.12</v>
      </c>
      <c r="G109" s="326" t="s">
        <v>747</v>
      </c>
      <c r="H109" s="225" t="s">
        <v>459</v>
      </c>
      <c r="I109" s="236" t="s">
        <v>461</v>
      </c>
      <c r="J109" s="235">
        <v>1</v>
      </c>
      <c r="K109" s="235" t="s">
        <v>336</v>
      </c>
      <c r="L109" s="225">
        <v>2023</v>
      </c>
    </row>
    <row r="110" spans="2:12" ht="20.25" customHeight="1" x14ac:dyDescent="0.3">
      <c r="B110" s="136">
        <v>91</v>
      </c>
      <c r="C110" s="233" t="s">
        <v>446</v>
      </c>
      <c r="D110" s="221"/>
      <c r="E110" s="222"/>
      <c r="F110" s="234">
        <v>750</v>
      </c>
      <c r="G110" s="326" t="s">
        <v>747</v>
      </c>
      <c r="H110" s="227" t="s">
        <v>460</v>
      </c>
      <c r="I110" s="236" t="s">
        <v>461</v>
      </c>
      <c r="J110" s="235">
        <v>1</v>
      </c>
      <c r="K110" s="235" t="s">
        <v>336</v>
      </c>
      <c r="L110" s="227">
        <v>2024</v>
      </c>
    </row>
  </sheetData>
  <mergeCells count="10">
    <mergeCell ref="B5:C5"/>
    <mergeCell ref="B1:F1"/>
    <mergeCell ref="D7:E7"/>
    <mergeCell ref="D5:G5"/>
    <mergeCell ref="B3:G3"/>
    <mergeCell ref="D18:E18"/>
    <mergeCell ref="F18:G18"/>
    <mergeCell ref="F7:G7"/>
    <mergeCell ref="B12:C12"/>
    <mergeCell ref="B15:J15"/>
  </mergeCells>
  <dataValidations count="2">
    <dataValidation type="list" allowBlank="1" showInputMessage="1" showErrorMessage="1" sqref="E20:E35 G20:G110" xr:uid="{00000000-0002-0000-0400-000000000000}">
      <formula1>"Księgowa brutto,Odtworzeniowa"</formula1>
    </dataValidation>
    <dataValidation type="list" allowBlank="1" showInputMessage="1" showErrorMessage="1" sqref="I20:I36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299B1-0B4F-49E7-866F-F0719A626059}">
  <dimension ref="A1:Q105"/>
  <sheetViews>
    <sheetView tabSelected="1" topLeftCell="B1" workbookViewId="0">
      <selection activeCell="Q17" sqref="Q17"/>
    </sheetView>
  </sheetViews>
  <sheetFormatPr defaultColWidth="8.88671875" defaultRowHeight="14.4" x14ac:dyDescent="0.3"/>
  <cols>
    <col min="1" max="1" width="6.44140625" style="302" customWidth="1"/>
    <col min="2" max="2" width="38.44140625" style="241" customWidth="1"/>
    <col min="3" max="3" width="9.109375" style="302" customWidth="1"/>
    <col min="4" max="4" width="9.44140625" style="303" bestFit="1" customWidth="1"/>
    <col min="5" max="5" width="16.44140625" style="241" customWidth="1"/>
    <col min="6" max="6" width="19.5546875" style="302" customWidth="1"/>
    <col min="7" max="7" width="15.88671875" style="304" customWidth="1"/>
    <col min="8" max="8" width="8.88671875" style="302"/>
    <col min="9" max="9" width="8.88671875" style="241"/>
    <col min="10" max="10" width="43.44140625" style="241" customWidth="1"/>
    <col min="11" max="11" width="8.88671875" style="241"/>
    <col min="12" max="12" width="10.109375" style="302" customWidth="1"/>
    <col min="13" max="13" width="14.44140625" style="241" bestFit="1" customWidth="1"/>
    <col min="14" max="14" width="19.6640625" style="302" customWidth="1"/>
    <col min="15" max="15" width="18.44140625" style="304" customWidth="1"/>
    <col min="16" max="16" width="10" style="302" bestFit="1" customWidth="1"/>
    <col min="17" max="256" width="8.88671875" style="241"/>
    <col min="257" max="257" width="6.44140625" style="241" customWidth="1"/>
    <col min="258" max="258" width="38.44140625" style="241" customWidth="1"/>
    <col min="259" max="259" width="9.109375" style="241" customWidth="1"/>
    <col min="260" max="260" width="9.44140625" style="241" bestFit="1" customWidth="1"/>
    <col min="261" max="261" width="16.44140625" style="241" customWidth="1"/>
    <col min="262" max="262" width="19.5546875" style="241" customWidth="1"/>
    <col min="263" max="263" width="15.88671875" style="241" customWidth="1"/>
    <col min="264" max="265" width="8.88671875" style="241"/>
    <col min="266" max="266" width="42" style="241" customWidth="1"/>
    <col min="267" max="267" width="8.88671875" style="241"/>
    <col min="268" max="268" width="10.109375" style="241" customWidth="1"/>
    <col min="269" max="269" width="14.44140625" style="241" bestFit="1" customWidth="1"/>
    <col min="270" max="270" width="19.6640625" style="241" customWidth="1"/>
    <col min="271" max="271" width="18.44140625" style="241" customWidth="1"/>
    <col min="272" max="512" width="8.88671875" style="241"/>
    <col min="513" max="513" width="6.44140625" style="241" customWidth="1"/>
    <col min="514" max="514" width="38.44140625" style="241" customWidth="1"/>
    <col min="515" max="515" width="9.109375" style="241" customWidth="1"/>
    <col min="516" max="516" width="9.44140625" style="241" bestFit="1" customWidth="1"/>
    <col min="517" max="517" width="16.44140625" style="241" customWidth="1"/>
    <col min="518" max="518" width="19.5546875" style="241" customWidth="1"/>
    <col min="519" max="519" width="15.88671875" style="241" customWidth="1"/>
    <col min="520" max="521" width="8.88671875" style="241"/>
    <col min="522" max="522" width="42" style="241" customWidth="1"/>
    <col min="523" max="523" width="8.88671875" style="241"/>
    <col min="524" max="524" width="10.109375" style="241" customWidth="1"/>
    <col min="525" max="525" width="14.44140625" style="241" bestFit="1" customWidth="1"/>
    <col min="526" max="526" width="19.6640625" style="241" customWidth="1"/>
    <col min="527" max="527" width="18.44140625" style="241" customWidth="1"/>
    <col min="528" max="768" width="8.88671875" style="241"/>
    <col min="769" max="769" width="6.44140625" style="241" customWidth="1"/>
    <col min="770" max="770" width="38.44140625" style="241" customWidth="1"/>
    <col min="771" max="771" width="9.109375" style="241" customWidth="1"/>
    <col min="772" max="772" width="9.44140625" style="241" bestFit="1" customWidth="1"/>
    <col min="773" max="773" width="16.44140625" style="241" customWidth="1"/>
    <col min="774" max="774" width="19.5546875" style="241" customWidth="1"/>
    <col min="775" max="775" width="15.88671875" style="241" customWidth="1"/>
    <col min="776" max="777" width="8.88671875" style="241"/>
    <col min="778" max="778" width="42" style="241" customWidth="1"/>
    <col min="779" max="779" width="8.88671875" style="241"/>
    <col min="780" max="780" width="10.109375" style="241" customWidth="1"/>
    <col min="781" max="781" width="14.44140625" style="241" bestFit="1" customWidth="1"/>
    <col min="782" max="782" width="19.6640625" style="241" customWidth="1"/>
    <col min="783" max="783" width="18.44140625" style="241" customWidth="1"/>
    <col min="784" max="1024" width="8.88671875" style="241"/>
    <col min="1025" max="1025" width="6.44140625" style="241" customWidth="1"/>
    <col min="1026" max="1026" width="38.44140625" style="241" customWidth="1"/>
    <col min="1027" max="1027" width="9.109375" style="241" customWidth="1"/>
    <col min="1028" max="1028" width="9.44140625" style="241" bestFit="1" customWidth="1"/>
    <col min="1029" max="1029" width="16.44140625" style="241" customWidth="1"/>
    <col min="1030" max="1030" width="19.5546875" style="241" customWidth="1"/>
    <col min="1031" max="1031" width="15.88671875" style="241" customWidth="1"/>
    <col min="1032" max="1033" width="8.88671875" style="241"/>
    <col min="1034" max="1034" width="42" style="241" customWidth="1"/>
    <col min="1035" max="1035" width="8.88671875" style="241"/>
    <col min="1036" max="1036" width="10.109375" style="241" customWidth="1"/>
    <col min="1037" max="1037" width="14.44140625" style="241" bestFit="1" customWidth="1"/>
    <col min="1038" max="1038" width="19.6640625" style="241" customWidth="1"/>
    <col min="1039" max="1039" width="18.44140625" style="241" customWidth="1"/>
    <col min="1040" max="1280" width="8.88671875" style="241"/>
    <col min="1281" max="1281" width="6.44140625" style="241" customWidth="1"/>
    <col min="1282" max="1282" width="38.44140625" style="241" customWidth="1"/>
    <col min="1283" max="1283" width="9.109375" style="241" customWidth="1"/>
    <col min="1284" max="1284" width="9.44140625" style="241" bestFit="1" customWidth="1"/>
    <col min="1285" max="1285" width="16.44140625" style="241" customWidth="1"/>
    <col min="1286" max="1286" width="19.5546875" style="241" customWidth="1"/>
    <col min="1287" max="1287" width="15.88671875" style="241" customWidth="1"/>
    <col min="1288" max="1289" width="8.88671875" style="241"/>
    <col min="1290" max="1290" width="42" style="241" customWidth="1"/>
    <col min="1291" max="1291" width="8.88671875" style="241"/>
    <col min="1292" max="1292" width="10.109375" style="241" customWidth="1"/>
    <col min="1293" max="1293" width="14.44140625" style="241" bestFit="1" customWidth="1"/>
    <col min="1294" max="1294" width="19.6640625" style="241" customWidth="1"/>
    <col min="1295" max="1295" width="18.44140625" style="241" customWidth="1"/>
    <col min="1296" max="1536" width="8.88671875" style="241"/>
    <col min="1537" max="1537" width="6.44140625" style="241" customWidth="1"/>
    <col min="1538" max="1538" width="38.44140625" style="241" customWidth="1"/>
    <col min="1539" max="1539" width="9.109375" style="241" customWidth="1"/>
    <col min="1540" max="1540" width="9.44140625" style="241" bestFit="1" customWidth="1"/>
    <col min="1541" max="1541" width="16.44140625" style="241" customWidth="1"/>
    <col min="1542" max="1542" width="19.5546875" style="241" customWidth="1"/>
    <col min="1543" max="1543" width="15.88671875" style="241" customWidth="1"/>
    <col min="1544" max="1545" width="8.88671875" style="241"/>
    <col min="1546" max="1546" width="42" style="241" customWidth="1"/>
    <col min="1547" max="1547" width="8.88671875" style="241"/>
    <col min="1548" max="1548" width="10.109375" style="241" customWidth="1"/>
    <col min="1549" max="1549" width="14.44140625" style="241" bestFit="1" customWidth="1"/>
    <col min="1550" max="1550" width="19.6640625" style="241" customWidth="1"/>
    <col min="1551" max="1551" width="18.44140625" style="241" customWidth="1"/>
    <col min="1552" max="1792" width="8.88671875" style="241"/>
    <col min="1793" max="1793" width="6.44140625" style="241" customWidth="1"/>
    <col min="1794" max="1794" width="38.44140625" style="241" customWidth="1"/>
    <col min="1795" max="1795" width="9.109375" style="241" customWidth="1"/>
    <col min="1796" max="1796" width="9.44140625" style="241" bestFit="1" customWidth="1"/>
    <col min="1797" max="1797" width="16.44140625" style="241" customWidth="1"/>
    <col min="1798" max="1798" width="19.5546875" style="241" customWidth="1"/>
    <col min="1799" max="1799" width="15.88671875" style="241" customWidth="1"/>
    <col min="1800" max="1801" width="8.88671875" style="241"/>
    <col min="1802" max="1802" width="42" style="241" customWidth="1"/>
    <col min="1803" max="1803" width="8.88671875" style="241"/>
    <col min="1804" max="1804" width="10.109375" style="241" customWidth="1"/>
    <col min="1805" max="1805" width="14.44140625" style="241" bestFit="1" customWidth="1"/>
    <col min="1806" max="1806" width="19.6640625" style="241" customWidth="1"/>
    <col min="1807" max="1807" width="18.44140625" style="241" customWidth="1"/>
    <col min="1808" max="2048" width="8.88671875" style="241"/>
    <col min="2049" max="2049" width="6.44140625" style="241" customWidth="1"/>
    <col min="2050" max="2050" width="38.44140625" style="241" customWidth="1"/>
    <col min="2051" max="2051" width="9.109375" style="241" customWidth="1"/>
    <col min="2052" max="2052" width="9.44140625" style="241" bestFit="1" customWidth="1"/>
    <col min="2053" max="2053" width="16.44140625" style="241" customWidth="1"/>
    <col min="2054" max="2054" width="19.5546875" style="241" customWidth="1"/>
    <col min="2055" max="2055" width="15.88671875" style="241" customWidth="1"/>
    <col min="2056" max="2057" width="8.88671875" style="241"/>
    <col min="2058" max="2058" width="42" style="241" customWidth="1"/>
    <col min="2059" max="2059" width="8.88671875" style="241"/>
    <col min="2060" max="2060" width="10.109375" style="241" customWidth="1"/>
    <col min="2061" max="2061" width="14.44140625" style="241" bestFit="1" customWidth="1"/>
    <col min="2062" max="2062" width="19.6640625" style="241" customWidth="1"/>
    <col min="2063" max="2063" width="18.44140625" style="241" customWidth="1"/>
    <col min="2064" max="2304" width="8.88671875" style="241"/>
    <col min="2305" max="2305" width="6.44140625" style="241" customWidth="1"/>
    <col min="2306" max="2306" width="38.44140625" style="241" customWidth="1"/>
    <col min="2307" max="2307" width="9.109375" style="241" customWidth="1"/>
    <col min="2308" max="2308" width="9.44140625" style="241" bestFit="1" customWidth="1"/>
    <col min="2309" max="2309" width="16.44140625" style="241" customWidth="1"/>
    <col min="2310" max="2310" width="19.5546875" style="241" customWidth="1"/>
    <col min="2311" max="2311" width="15.88671875" style="241" customWidth="1"/>
    <col min="2312" max="2313" width="8.88671875" style="241"/>
    <col min="2314" max="2314" width="42" style="241" customWidth="1"/>
    <col min="2315" max="2315" width="8.88671875" style="241"/>
    <col min="2316" max="2316" width="10.109375" style="241" customWidth="1"/>
    <col min="2317" max="2317" width="14.44140625" style="241" bestFit="1" customWidth="1"/>
    <col min="2318" max="2318" width="19.6640625" style="241" customWidth="1"/>
    <col min="2319" max="2319" width="18.44140625" style="241" customWidth="1"/>
    <col min="2320" max="2560" width="8.88671875" style="241"/>
    <col min="2561" max="2561" width="6.44140625" style="241" customWidth="1"/>
    <col min="2562" max="2562" width="38.44140625" style="241" customWidth="1"/>
    <col min="2563" max="2563" width="9.109375" style="241" customWidth="1"/>
    <col min="2564" max="2564" width="9.44140625" style="241" bestFit="1" customWidth="1"/>
    <col min="2565" max="2565" width="16.44140625" style="241" customWidth="1"/>
    <col min="2566" max="2566" width="19.5546875" style="241" customWidth="1"/>
    <col min="2567" max="2567" width="15.88671875" style="241" customWidth="1"/>
    <col min="2568" max="2569" width="8.88671875" style="241"/>
    <col min="2570" max="2570" width="42" style="241" customWidth="1"/>
    <col min="2571" max="2571" width="8.88671875" style="241"/>
    <col min="2572" max="2572" width="10.109375" style="241" customWidth="1"/>
    <col min="2573" max="2573" width="14.44140625" style="241" bestFit="1" customWidth="1"/>
    <col min="2574" max="2574" width="19.6640625" style="241" customWidth="1"/>
    <col min="2575" max="2575" width="18.44140625" style="241" customWidth="1"/>
    <col min="2576" max="2816" width="8.88671875" style="241"/>
    <col min="2817" max="2817" width="6.44140625" style="241" customWidth="1"/>
    <col min="2818" max="2818" width="38.44140625" style="241" customWidth="1"/>
    <col min="2819" max="2819" width="9.109375" style="241" customWidth="1"/>
    <col min="2820" max="2820" width="9.44140625" style="241" bestFit="1" customWidth="1"/>
    <col min="2821" max="2821" width="16.44140625" style="241" customWidth="1"/>
    <col min="2822" max="2822" width="19.5546875" style="241" customWidth="1"/>
    <col min="2823" max="2823" width="15.88671875" style="241" customWidth="1"/>
    <col min="2824" max="2825" width="8.88671875" style="241"/>
    <col min="2826" max="2826" width="42" style="241" customWidth="1"/>
    <col min="2827" max="2827" width="8.88671875" style="241"/>
    <col min="2828" max="2828" width="10.109375" style="241" customWidth="1"/>
    <col min="2829" max="2829" width="14.44140625" style="241" bestFit="1" customWidth="1"/>
    <col min="2830" max="2830" width="19.6640625" style="241" customWidth="1"/>
    <col min="2831" max="2831" width="18.44140625" style="241" customWidth="1"/>
    <col min="2832" max="3072" width="8.88671875" style="241"/>
    <col min="3073" max="3073" width="6.44140625" style="241" customWidth="1"/>
    <col min="3074" max="3074" width="38.44140625" style="241" customWidth="1"/>
    <col min="3075" max="3075" width="9.109375" style="241" customWidth="1"/>
    <col min="3076" max="3076" width="9.44140625" style="241" bestFit="1" customWidth="1"/>
    <col min="3077" max="3077" width="16.44140625" style="241" customWidth="1"/>
    <col min="3078" max="3078" width="19.5546875" style="241" customWidth="1"/>
    <col min="3079" max="3079" width="15.88671875" style="241" customWidth="1"/>
    <col min="3080" max="3081" width="8.88671875" style="241"/>
    <col min="3082" max="3082" width="42" style="241" customWidth="1"/>
    <col min="3083" max="3083" width="8.88671875" style="241"/>
    <col min="3084" max="3084" width="10.109375" style="241" customWidth="1"/>
    <col min="3085" max="3085" width="14.44140625" style="241" bestFit="1" customWidth="1"/>
    <col min="3086" max="3086" width="19.6640625" style="241" customWidth="1"/>
    <col min="3087" max="3087" width="18.44140625" style="241" customWidth="1"/>
    <col min="3088" max="3328" width="8.88671875" style="241"/>
    <col min="3329" max="3329" width="6.44140625" style="241" customWidth="1"/>
    <col min="3330" max="3330" width="38.44140625" style="241" customWidth="1"/>
    <col min="3331" max="3331" width="9.109375" style="241" customWidth="1"/>
    <col min="3332" max="3332" width="9.44140625" style="241" bestFit="1" customWidth="1"/>
    <col min="3333" max="3333" width="16.44140625" style="241" customWidth="1"/>
    <col min="3334" max="3334" width="19.5546875" style="241" customWidth="1"/>
    <col min="3335" max="3335" width="15.88671875" style="241" customWidth="1"/>
    <col min="3336" max="3337" width="8.88671875" style="241"/>
    <col min="3338" max="3338" width="42" style="241" customWidth="1"/>
    <col min="3339" max="3339" width="8.88671875" style="241"/>
    <col min="3340" max="3340" width="10.109375" style="241" customWidth="1"/>
    <col min="3341" max="3341" width="14.44140625" style="241" bestFit="1" customWidth="1"/>
    <col min="3342" max="3342" width="19.6640625" style="241" customWidth="1"/>
    <col min="3343" max="3343" width="18.44140625" style="241" customWidth="1"/>
    <col min="3344" max="3584" width="8.88671875" style="241"/>
    <col min="3585" max="3585" width="6.44140625" style="241" customWidth="1"/>
    <col min="3586" max="3586" width="38.44140625" style="241" customWidth="1"/>
    <col min="3587" max="3587" width="9.109375" style="241" customWidth="1"/>
    <col min="3588" max="3588" width="9.44140625" style="241" bestFit="1" customWidth="1"/>
    <col min="3589" max="3589" width="16.44140625" style="241" customWidth="1"/>
    <col min="3590" max="3590" width="19.5546875" style="241" customWidth="1"/>
    <col min="3591" max="3591" width="15.88671875" style="241" customWidth="1"/>
    <col min="3592" max="3593" width="8.88671875" style="241"/>
    <col min="3594" max="3594" width="42" style="241" customWidth="1"/>
    <col min="3595" max="3595" width="8.88671875" style="241"/>
    <col min="3596" max="3596" width="10.109375" style="241" customWidth="1"/>
    <col min="3597" max="3597" width="14.44140625" style="241" bestFit="1" customWidth="1"/>
    <col min="3598" max="3598" width="19.6640625" style="241" customWidth="1"/>
    <col min="3599" max="3599" width="18.44140625" style="241" customWidth="1"/>
    <col min="3600" max="3840" width="8.88671875" style="241"/>
    <col min="3841" max="3841" width="6.44140625" style="241" customWidth="1"/>
    <col min="3842" max="3842" width="38.44140625" style="241" customWidth="1"/>
    <col min="3843" max="3843" width="9.109375" style="241" customWidth="1"/>
    <col min="3844" max="3844" width="9.44140625" style="241" bestFit="1" customWidth="1"/>
    <col min="3845" max="3845" width="16.44140625" style="241" customWidth="1"/>
    <col min="3846" max="3846" width="19.5546875" style="241" customWidth="1"/>
    <col min="3847" max="3847" width="15.88671875" style="241" customWidth="1"/>
    <col min="3848" max="3849" width="8.88671875" style="241"/>
    <col min="3850" max="3850" width="42" style="241" customWidth="1"/>
    <col min="3851" max="3851" width="8.88671875" style="241"/>
    <col min="3852" max="3852" width="10.109375" style="241" customWidth="1"/>
    <col min="3853" max="3853" width="14.44140625" style="241" bestFit="1" customWidth="1"/>
    <col min="3854" max="3854" width="19.6640625" style="241" customWidth="1"/>
    <col min="3855" max="3855" width="18.44140625" style="241" customWidth="1"/>
    <col min="3856" max="4096" width="8.88671875" style="241"/>
    <col min="4097" max="4097" width="6.44140625" style="241" customWidth="1"/>
    <col min="4098" max="4098" width="38.44140625" style="241" customWidth="1"/>
    <col min="4099" max="4099" width="9.109375" style="241" customWidth="1"/>
    <col min="4100" max="4100" width="9.44140625" style="241" bestFit="1" customWidth="1"/>
    <col min="4101" max="4101" width="16.44140625" style="241" customWidth="1"/>
    <col min="4102" max="4102" width="19.5546875" style="241" customWidth="1"/>
    <col min="4103" max="4103" width="15.88671875" style="241" customWidth="1"/>
    <col min="4104" max="4105" width="8.88671875" style="241"/>
    <col min="4106" max="4106" width="42" style="241" customWidth="1"/>
    <col min="4107" max="4107" width="8.88671875" style="241"/>
    <col min="4108" max="4108" width="10.109375" style="241" customWidth="1"/>
    <col min="4109" max="4109" width="14.44140625" style="241" bestFit="1" customWidth="1"/>
    <col min="4110" max="4110" width="19.6640625" style="241" customWidth="1"/>
    <col min="4111" max="4111" width="18.44140625" style="241" customWidth="1"/>
    <col min="4112" max="4352" width="8.88671875" style="241"/>
    <col min="4353" max="4353" width="6.44140625" style="241" customWidth="1"/>
    <col min="4354" max="4354" width="38.44140625" style="241" customWidth="1"/>
    <col min="4355" max="4355" width="9.109375" style="241" customWidth="1"/>
    <col min="4356" max="4356" width="9.44140625" style="241" bestFit="1" customWidth="1"/>
    <col min="4357" max="4357" width="16.44140625" style="241" customWidth="1"/>
    <col min="4358" max="4358" width="19.5546875" style="241" customWidth="1"/>
    <col min="4359" max="4359" width="15.88671875" style="241" customWidth="1"/>
    <col min="4360" max="4361" width="8.88671875" style="241"/>
    <col min="4362" max="4362" width="42" style="241" customWidth="1"/>
    <col min="4363" max="4363" width="8.88671875" style="241"/>
    <col min="4364" max="4364" width="10.109375" style="241" customWidth="1"/>
    <col min="4365" max="4365" width="14.44140625" style="241" bestFit="1" customWidth="1"/>
    <col min="4366" max="4366" width="19.6640625" style="241" customWidth="1"/>
    <col min="4367" max="4367" width="18.44140625" style="241" customWidth="1"/>
    <col min="4368" max="4608" width="8.88671875" style="241"/>
    <col min="4609" max="4609" width="6.44140625" style="241" customWidth="1"/>
    <col min="4610" max="4610" width="38.44140625" style="241" customWidth="1"/>
    <col min="4611" max="4611" width="9.109375" style="241" customWidth="1"/>
    <col min="4612" max="4612" width="9.44140625" style="241" bestFit="1" customWidth="1"/>
    <col min="4613" max="4613" width="16.44140625" style="241" customWidth="1"/>
    <col min="4614" max="4614" width="19.5546875" style="241" customWidth="1"/>
    <col min="4615" max="4615" width="15.88671875" style="241" customWidth="1"/>
    <col min="4616" max="4617" width="8.88671875" style="241"/>
    <col min="4618" max="4618" width="42" style="241" customWidth="1"/>
    <col min="4619" max="4619" width="8.88671875" style="241"/>
    <col min="4620" max="4620" width="10.109375" style="241" customWidth="1"/>
    <col min="4621" max="4621" width="14.44140625" style="241" bestFit="1" customWidth="1"/>
    <col min="4622" max="4622" width="19.6640625" style="241" customWidth="1"/>
    <col min="4623" max="4623" width="18.44140625" style="241" customWidth="1"/>
    <col min="4624" max="4864" width="8.88671875" style="241"/>
    <col min="4865" max="4865" width="6.44140625" style="241" customWidth="1"/>
    <col min="4866" max="4866" width="38.44140625" style="241" customWidth="1"/>
    <col min="4867" max="4867" width="9.109375" style="241" customWidth="1"/>
    <col min="4868" max="4868" width="9.44140625" style="241" bestFit="1" customWidth="1"/>
    <col min="4869" max="4869" width="16.44140625" style="241" customWidth="1"/>
    <col min="4870" max="4870" width="19.5546875" style="241" customWidth="1"/>
    <col min="4871" max="4871" width="15.88671875" style="241" customWidth="1"/>
    <col min="4872" max="4873" width="8.88671875" style="241"/>
    <col min="4874" max="4874" width="42" style="241" customWidth="1"/>
    <col min="4875" max="4875" width="8.88671875" style="241"/>
    <col min="4876" max="4876" width="10.109375" style="241" customWidth="1"/>
    <col min="4877" max="4877" width="14.44140625" style="241" bestFit="1" customWidth="1"/>
    <col min="4878" max="4878" width="19.6640625" style="241" customWidth="1"/>
    <col min="4879" max="4879" width="18.44140625" style="241" customWidth="1"/>
    <col min="4880" max="5120" width="8.88671875" style="241"/>
    <col min="5121" max="5121" width="6.44140625" style="241" customWidth="1"/>
    <col min="5122" max="5122" width="38.44140625" style="241" customWidth="1"/>
    <col min="5123" max="5123" width="9.109375" style="241" customWidth="1"/>
    <col min="5124" max="5124" width="9.44140625" style="241" bestFit="1" customWidth="1"/>
    <col min="5125" max="5125" width="16.44140625" style="241" customWidth="1"/>
    <col min="5126" max="5126" width="19.5546875" style="241" customWidth="1"/>
    <col min="5127" max="5127" width="15.88671875" style="241" customWidth="1"/>
    <col min="5128" max="5129" width="8.88671875" style="241"/>
    <col min="5130" max="5130" width="42" style="241" customWidth="1"/>
    <col min="5131" max="5131" width="8.88671875" style="241"/>
    <col min="5132" max="5132" width="10.109375" style="241" customWidth="1"/>
    <col min="5133" max="5133" width="14.44140625" style="241" bestFit="1" customWidth="1"/>
    <col min="5134" max="5134" width="19.6640625" style="241" customWidth="1"/>
    <col min="5135" max="5135" width="18.44140625" style="241" customWidth="1"/>
    <col min="5136" max="5376" width="8.88671875" style="241"/>
    <col min="5377" max="5377" width="6.44140625" style="241" customWidth="1"/>
    <col min="5378" max="5378" width="38.44140625" style="241" customWidth="1"/>
    <col min="5379" max="5379" width="9.109375" style="241" customWidth="1"/>
    <col min="5380" max="5380" width="9.44140625" style="241" bestFit="1" customWidth="1"/>
    <col min="5381" max="5381" width="16.44140625" style="241" customWidth="1"/>
    <col min="5382" max="5382" width="19.5546875" style="241" customWidth="1"/>
    <col min="5383" max="5383" width="15.88671875" style="241" customWidth="1"/>
    <col min="5384" max="5385" width="8.88671875" style="241"/>
    <col min="5386" max="5386" width="42" style="241" customWidth="1"/>
    <col min="5387" max="5387" width="8.88671875" style="241"/>
    <col min="5388" max="5388" width="10.109375" style="241" customWidth="1"/>
    <col min="5389" max="5389" width="14.44140625" style="241" bestFit="1" customWidth="1"/>
    <col min="5390" max="5390" width="19.6640625" style="241" customWidth="1"/>
    <col min="5391" max="5391" width="18.44140625" style="241" customWidth="1"/>
    <col min="5392" max="5632" width="8.88671875" style="241"/>
    <col min="5633" max="5633" width="6.44140625" style="241" customWidth="1"/>
    <col min="5634" max="5634" width="38.44140625" style="241" customWidth="1"/>
    <col min="5635" max="5635" width="9.109375" style="241" customWidth="1"/>
    <col min="5636" max="5636" width="9.44140625" style="241" bestFit="1" customWidth="1"/>
    <col min="5637" max="5637" width="16.44140625" style="241" customWidth="1"/>
    <col min="5638" max="5638" width="19.5546875" style="241" customWidth="1"/>
    <col min="5639" max="5639" width="15.88671875" style="241" customWidth="1"/>
    <col min="5640" max="5641" width="8.88671875" style="241"/>
    <col min="5642" max="5642" width="42" style="241" customWidth="1"/>
    <col min="5643" max="5643" width="8.88671875" style="241"/>
    <col min="5644" max="5644" width="10.109375" style="241" customWidth="1"/>
    <col min="5645" max="5645" width="14.44140625" style="241" bestFit="1" customWidth="1"/>
    <col min="5646" max="5646" width="19.6640625" style="241" customWidth="1"/>
    <col min="5647" max="5647" width="18.44140625" style="241" customWidth="1"/>
    <col min="5648" max="5888" width="8.88671875" style="241"/>
    <col min="5889" max="5889" width="6.44140625" style="241" customWidth="1"/>
    <col min="5890" max="5890" width="38.44140625" style="241" customWidth="1"/>
    <col min="5891" max="5891" width="9.109375" style="241" customWidth="1"/>
    <col min="5892" max="5892" width="9.44140625" style="241" bestFit="1" customWidth="1"/>
    <col min="5893" max="5893" width="16.44140625" style="241" customWidth="1"/>
    <col min="5894" max="5894" width="19.5546875" style="241" customWidth="1"/>
    <col min="5895" max="5895" width="15.88671875" style="241" customWidth="1"/>
    <col min="5896" max="5897" width="8.88671875" style="241"/>
    <col min="5898" max="5898" width="42" style="241" customWidth="1"/>
    <col min="5899" max="5899" width="8.88671875" style="241"/>
    <col min="5900" max="5900" width="10.109375" style="241" customWidth="1"/>
    <col min="5901" max="5901" width="14.44140625" style="241" bestFit="1" customWidth="1"/>
    <col min="5902" max="5902" width="19.6640625" style="241" customWidth="1"/>
    <col min="5903" max="5903" width="18.44140625" style="241" customWidth="1"/>
    <col min="5904" max="6144" width="8.88671875" style="241"/>
    <col min="6145" max="6145" width="6.44140625" style="241" customWidth="1"/>
    <col min="6146" max="6146" width="38.44140625" style="241" customWidth="1"/>
    <col min="6147" max="6147" width="9.109375" style="241" customWidth="1"/>
    <col min="6148" max="6148" width="9.44140625" style="241" bestFit="1" customWidth="1"/>
    <col min="6149" max="6149" width="16.44140625" style="241" customWidth="1"/>
    <col min="6150" max="6150" width="19.5546875" style="241" customWidth="1"/>
    <col min="6151" max="6151" width="15.88671875" style="241" customWidth="1"/>
    <col min="6152" max="6153" width="8.88671875" style="241"/>
    <col min="6154" max="6154" width="42" style="241" customWidth="1"/>
    <col min="6155" max="6155" width="8.88671875" style="241"/>
    <col min="6156" max="6156" width="10.109375" style="241" customWidth="1"/>
    <col min="6157" max="6157" width="14.44140625" style="241" bestFit="1" customWidth="1"/>
    <col min="6158" max="6158" width="19.6640625" style="241" customWidth="1"/>
    <col min="6159" max="6159" width="18.44140625" style="241" customWidth="1"/>
    <col min="6160" max="6400" width="8.88671875" style="241"/>
    <col min="6401" max="6401" width="6.44140625" style="241" customWidth="1"/>
    <col min="6402" max="6402" width="38.44140625" style="241" customWidth="1"/>
    <col min="6403" max="6403" width="9.109375" style="241" customWidth="1"/>
    <col min="6404" max="6404" width="9.44140625" style="241" bestFit="1" customWidth="1"/>
    <col min="6405" max="6405" width="16.44140625" style="241" customWidth="1"/>
    <col min="6406" max="6406" width="19.5546875" style="241" customWidth="1"/>
    <col min="6407" max="6407" width="15.88671875" style="241" customWidth="1"/>
    <col min="6408" max="6409" width="8.88671875" style="241"/>
    <col min="6410" max="6410" width="42" style="241" customWidth="1"/>
    <col min="6411" max="6411" width="8.88671875" style="241"/>
    <col min="6412" max="6412" width="10.109375" style="241" customWidth="1"/>
    <col min="6413" max="6413" width="14.44140625" style="241" bestFit="1" customWidth="1"/>
    <col min="6414" max="6414" width="19.6640625" style="241" customWidth="1"/>
    <col min="6415" max="6415" width="18.44140625" style="241" customWidth="1"/>
    <col min="6416" max="6656" width="8.88671875" style="241"/>
    <col min="6657" max="6657" width="6.44140625" style="241" customWidth="1"/>
    <col min="6658" max="6658" width="38.44140625" style="241" customWidth="1"/>
    <col min="6659" max="6659" width="9.109375" style="241" customWidth="1"/>
    <col min="6660" max="6660" width="9.44140625" style="241" bestFit="1" customWidth="1"/>
    <col min="6661" max="6661" width="16.44140625" style="241" customWidth="1"/>
    <col min="6662" max="6662" width="19.5546875" style="241" customWidth="1"/>
    <col min="6663" max="6663" width="15.88671875" style="241" customWidth="1"/>
    <col min="6664" max="6665" width="8.88671875" style="241"/>
    <col min="6666" max="6666" width="42" style="241" customWidth="1"/>
    <col min="6667" max="6667" width="8.88671875" style="241"/>
    <col min="6668" max="6668" width="10.109375" style="241" customWidth="1"/>
    <col min="6669" max="6669" width="14.44140625" style="241" bestFit="1" customWidth="1"/>
    <col min="6670" max="6670" width="19.6640625" style="241" customWidth="1"/>
    <col min="6671" max="6671" width="18.44140625" style="241" customWidth="1"/>
    <col min="6672" max="6912" width="8.88671875" style="241"/>
    <col min="6913" max="6913" width="6.44140625" style="241" customWidth="1"/>
    <col min="6914" max="6914" width="38.44140625" style="241" customWidth="1"/>
    <col min="6915" max="6915" width="9.109375" style="241" customWidth="1"/>
    <col min="6916" max="6916" width="9.44140625" style="241" bestFit="1" customWidth="1"/>
    <col min="6917" max="6917" width="16.44140625" style="241" customWidth="1"/>
    <col min="6918" max="6918" width="19.5546875" style="241" customWidth="1"/>
    <col min="6919" max="6919" width="15.88671875" style="241" customWidth="1"/>
    <col min="6920" max="6921" width="8.88671875" style="241"/>
    <col min="6922" max="6922" width="42" style="241" customWidth="1"/>
    <col min="6923" max="6923" width="8.88671875" style="241"/>
    <col min="6924" max="6924" width="10.109375" style="241" customWidth="1"/>
    <col min="6925" max="6925" width="14.44140625" style="241" bestFit="1" customWidth="1"/>
    <col min="6926" max="6926" width="19.6640625" style="241" customWidth="1"/>
    <col min="6927" max="6927" width="18.44140625" style="241" customWidth="1"/>
    <col min="6928" max="7168" width="8.88671875" style="241"/>
    <col min="7169" max="7169" width="6.44140625" style="241" customWidth="1"/>
    <col min="7170" max="7170" width="38.44140625" style="241" customWidth="1"/>
    <col min="7171" max="7171" width="9.109375" style="241" customWidth="1"/>
    <col min="7172" max="7172" width="9.44140625" style="241" bestFit="1" customWidth="1"/>
    <col min="7173" max="7173" width="16.44140625" style="241" customWidth="1"/>
    <col min="7174" max="7174" width="19.5546875" style="241" customWidth="1"/>
    <col min="7175" max="7175" width="15.88671875" style="241" customWidth="1"/>
    <col min="7176" max="7177" width="8.88671875" style="241"/>
    <col min="7178" max="7178" width="42" style="241" customWidth="1"/>
    <col min="7179" max="7179" width="8.88671875" style="241"/>
    <col min="7180" max="7180" width="10.109375" style="241" customWidth="1"/>
    <col min="7181" max="7181" width="14.44140625" style="241" bestFit="1" customWidth="1"/>
    <col min="7182" max="7182" width="19.6640625" style="241" customWidth="1"/>
    <col min="7183" max="7183" width="18.44140625" style="241" customWidth="1"/>
    <col min="7184" max="7424" width="8.88671875" style="241"/>
    <col min="7425" max="7425" width="6.44140625" style="241" customWidth="1"/>
    <col min="7426" max="7426" width="38.44140625" style="241" customWidth="1"/>
    <col min="7427" max="7427" width="9.109375" style="241" customWidth="1"/>
    <col min="7428" max="7428" width="9.44140625" style="241" bestFit="1" customWidth="1"/>
    <col min="7429" max="7429" width="16.44140625" style="241" customWidth="1"/>
    <col min="7430" max="7430" width="19.5546875" style="241" customWidth="1"/>
    <col min="7431" max="7431" width="15.88671875" style="241" customWidth="1"/>
    <col min="7432" max="7433" width="8.88671875" style="241"/>
    <col min="7434" max="7434" width="42" style="241" customWidth="1"/>
    <col min="7435" max="7435" width="8.88671875" style="241"/>
    <col min="7436" max="7436" width="10.109375" style="241" customWidth="1"/>
    <col min="7437" max="7437" width="14.44140625" style="241" bestFit="1" customWidth="1"/>
    <col min="7438" max="7438" width="19.6640625" style="241" customWidth="1"/>
    <col min="7439" max="7439" width="18.44140625" style="241" customWidth="1"/>
    <col min="7440" max="7680" width="8.88671875" style="241"/>
    <col min="7681" max="7681" width="6.44140625" style="241" customWidth="1"/>
    <col min="7682" max="7682" width="38.44140625" style="241" customWidth="1"/>
    <col min="7683" max="7683" width="9.109375" style="241" customWidth="1"/>
    <col min="7684" max="7684" width="9.44140625" style="241" bestFit="1" customWidth="1"/>
    <col min="7685" max="7685" width="16.44140625" style="241" customWidth="1"/>
    <col min="7686" max="7686" width="19.5546875" style="241" customWidth="1"/>
    <col min="7687" max="7687" width="15.88671875" style="241" customWidth="1"/>
    <col min="7688" max="7689" width="8.88671875" style="241"/>
    <col min="7690" max="7690" width="42" style="241" customWidth="1"/>
    <col min="7691" max="7691" width="8.88671875" style="241"/>
    <col min="7692" max="7692" width="10.109375" style="241" customWidth="1"/>
    <col min="7693" max="7693" width="14.44140625" style="241" bestFit="1" customWidth="1"/>
    <col min="7694" max="7694" width="19.6640625" style="241" customWidth="1"/>
    <col min="7695" max="7695" width="18.44140625" style="241" customWidth="1"/>
    <col min="7696" max="7936" width="8.88671875" style="241"/>
    <col min="7937" max="7937" width="6.44140625" style="241" customWidth="1"/>
    <col min="7938" max="7938" width="38.44140625" style="241" customWidth="1"/>
    <col min="7939" max="7939" width="9.109375" style="241" customWidth="1"/>
    <col min="7940" max="7940" width="9.44140625" style="241" bestFit="1" customWidth="1"/>
    <col min="7941" max="7941" width="16.44140625" style="241" customWidth="1"/>
    <col min="7942" max="7942" width="19.5546875" style="241" customWidth="1"/>
    <col min="7943" max="7943" width="15.88671875" style="241" customWidth="1"/>
    <col min="7944" max="7945" width="8.88671875" style="241"/>
    <col min="7946" max="7946" width="42" style="241" customWidth="1"/>
    <col min="7947" max="7947" width="8.88671875" style="241"/>
    <col min="7948" max="7948" width="10.109375" style="241" customWidth="1"/>
    <col min="7949" max="7949" width="14.44140625" style="241" bestFit="1" customWidth="1"/>
    <col min="7950" max="7950" width="19.6640625" style="241" customWidth="1"/>
    <col min="7951" max="7951" width="18.44140625" style="241" customWidth="1"/>
    <col min="7952" max="8192" width="8.88671875" style="241"/>
    <col min="8193" max="8193" width="6.44140625" style="241" customWidth="1"/>
    <col min="8194" max="8194" width="38.44140625" style="241" customWidth="1"/>
    <col min="8195" max="8195" width="9.109375" style="241" customWidth="1"/>
    <col min="8196" max="8196" width="9.44140625" style="241" bestFit="1" customWidth="1"/>
    <col min="8197" max="8197" width="16.44140625" style="241" customWidth="1"/>
    <col min="8198" max="8198" width="19.5546875" style="241" customWidth="1"/>
    <col min="8199" max="8199" width="15.88671875" style="241" customWidth="1"/>
    <col min="8200" max="8201" width="8.88671875" style="241"/>
    <col min="8202" max="8202" width="42" style="241" customWidth="1"/>
    <col min="8203" max="8203" width="8.88671875" style="241"/>
    <col min="8204" max="8204" width="10.109375" style="241" customWidth="1"/>
    <col min="8205" max="8205" width="14.44140625" style="241" bestFit="1" customWidth="1"/>
    <col min="8206" max="8206" width="19.6640625" style="241" customWidth="1"/>
    <col min="8207" max="8207" width="18.44140625" style="241" customWidth="1"/>
    <col min="8208" max="8448" width="8.88671875" style="241"/>
    <col min="8449" max="8449" width="6.44140625" style="241" customWidth="1"/>
    <col min="8450" max="8450" width="38.44140625" style="241" customWidth="1"/>
    <col min="8451" max="8451" width="9.109375" style="241" customWidth="1"/>
    <col min="8452" max="8452" width="9.44140625" style="241" bestFit="1" customWidth="1"/>
    <col min="8453" max="8453" width="16.44140625" style="241" customWidth="1"/>
    <col min="8454" max="8454" width="19.5546875" style="241" customWidth="1"/>
    <col min="8455" max="8455" width="15.88671875" style="241" customWidth="1"/>
    <col min="8456" max="8457" width="8.88671875" style="241"/>
    <col min="8458" max="8458" width="42" style="241" customWidth="1"/>
    <col min="8459" max="8459" width="8.88671875" style="241"/>
    <col min="8460" max="8460" width="10.109375" style="241" customWidth="1"/>
    <col min="8461" max="8461" width="14.44140625" style="241" bestFit="1" customWidth="1"/>
    <col min="8462" max="8462" width="19.6640625" style="241" customWidth="1"/>
    <col min="8463" max="8463" width="18.44140625" style="241" customWidth="1"/>
    <col min="8464" max="8704" width="8.88671875" style="241"/>
    <col min="8705" max="8705" width="6.44140625" style="241" customWidth="1"/>
    <col min="8706" max="8706" width="38.44140625" style="241" customWidth="1"/>
    <col min="8707" max="8707" width="9.109375" style="241" customWidth="1"/>
    <col min="8708" max="8708" width="9.44140625" style="241" bestFit="1" customWidth="1"/>
    <col min="8709" max="8709" width="16.44140625" style="241" customWidth="1"/>
    <col min="8710" max="8710" width="19.5546875" style="241" customWidth="1"/>
    <col min="8711" max="8711" width="15.88671875" style="241" customWidth="1"/>
    <col min="8712" max="8713" width="8.88671875" style="241"/>
    <col min="8714" max="8714" width="42" style="241" customWidth="1"/>
    <col min="8715" max="8715" width="8.88671875" style="241"/>
    <col min="8716" max="8716" width="10.109375" style="241" customWidth="1"/>
    <col min="8717" max="8717" width="14.44140625" style="241" bestFit="1" customWidth="1"/>
    <col min="8718" max="8718" width="19.6640625" style="241" customWidth="1"/>
    <col min="8719" max="8719" width="18.44140625" style="241" customWidth="1"/>
    <col min="8720" max="8960" width="8.88671875" style="241"/>
    <col min="8961" max="8961" width="6.44140625" style="241" customWidth="1"/>
    <col min="8962" max="8962" width="38.44140625" style="241" customWidth="1"/>
    <col min="8963" max="8963" width="9.109375" style="241" customWidth="1"/>
    <col min="8964" max="8964" width="9.44140625" style="241" bestFit="1" customWidth="1"/>
    <col min="8965" max="8965" width="16.44140625" style="241" customWidth="1"/>
    <col min="8966" max="8966" width="19.5546875" style="241" customWidth="1"/>
    <col min="8967" max="8967" width="15.88671875" style="241" customWidth="1"/>
    <col min="8968" max="8969" width="8.88671875" style="241"/>
    <col min="8970" max="8970" width="42" style="241" customWidth="1"/>
    <col min="8971" max="8971" width="8.88671875" style="241"/>
    <col min="8972" max="8972" width="10.109375" style="241" customWidth="1"/>
    <col min="8973" max="8973" width="14.44140625" style="241" bestFit="1" customWidth="1"/>
    <col min="8974" max="8974" width="19.6640625" style="241" customWidth="1"/>
    <col min="8975" max="8975" width="18.44140625" style="241" customWidth="1"/>
    <col min="8976" max="9216" width="8.88671875" style="241"/>
    <col min="9217" max="9217" width="6.44140625" style="241" customWidth="1"/>
    <col min="9218" max="9218" width="38.44140625" style="241" customWidth="1"/>
    <col min="9219" max="9219" width="9.109375" style="241" customWidth="1"/>
    <col min="9220" max="9220" width="9.44140625" style="241" bestFit="1" customWidth="1"/>
    <col min="9221" max="9221" width="16.44140625" style="241" customWidth="1"/>
    <col min="9222" max="9222" width="19.5546875" style="241" customWidth="1"/>
    <col min="9223" max="9223" width="15.88671875" style="241" customWidth="1"/>
    <col min="9224" max="9225" width="8.88671875" style="241"/>
    <col min="9226" max="9226" width="42" style="241" customWidth="1"/>
    <col min="9227" max="9227" width="8.88671875" style="241"/>
    <col min="9228" max="9228" width="10.109375" style="241" customWidth="1"/>
    <col min="9229" max="9229" width="14.44140625" style="241" bestFit="1" customWidth="1"/>
    <col min="9230" max="9230" width="19.6640625" style="241" customWidth="1"/>
    <col min="9231" max="9231" width="18.44140625" style="241" customWidth="1"/>
    <col min="9232" max="9472" width="8.88671875" style="241"/>
    <col min="9473" max="9473" width="6.44140625" style="241" customWidth="1"/>
    <col min="9474" max="9474" width="38.44140625" style="241" customWidth="1"/>
    <col min="9475" max="9475" width="9.109375" style="241" customWidth="1"/>
    <col min="9476" max="9476" width="9.44140625" style="241" bestFit="1" customWidth="1"/>
    <col min="9477" max="9477" width="16.44140625" style="241" customWidth="1"/>
    <col min="9478" max="9478" width="19.5546875" style="241" customWidth="1"/>
    <col min="9479" max="9479" width="15.88671875" style="241" customWidth="1"/>
    <col min="9480" max="9481" width="8.88671875" style="241"/>
    <col min="9482" max="9482" width="42" style="241" customWidth="1"/>
    <col min="9483" max="9483" width="8.88671875" style="241"/>
    <col min="9484" max="9484" width="10.109375" style="241" customWidth="1"/>
    <col min="9485" max="9485" width="14.44140625" style="241" bestFit="1" customWidth="1"/>
    <col min="9486" max="9486" width="19.6640625" style="241" customWidth="1"/>
    <col min="9487" max="9487" width="18.44140625" style="241" customWidth="1"/>
    <col min="9488" max="9728" width="8.88671875" style="241"/>
    <col min="9729" max="9729" width="6.44140625" style="241" customWidth="1"/>
    <col min="9730" max="9730" width="38.44140625" style="241" customWidth="1"/>
    <col min="9731" max="9731" width="9.109375" style="241" customWidth="1"/>
    <col min="9732" max="9732" width="9.44140625" style="241" bestFit="1" customWidth="1"/>
    <col min="9733" max="9733" width="16.44140625" style="241" customWidth="1"/>
    <col min="9734" max="9734" width="19.5546875" style="241" customWidth="1"/>
    <col min="9735" max="9735" width="15.88671875" style="241" customWidth="1"/>
    <col min="9736" max="9737" width="8.88671875" style="241"/>
    <col min="9738" max="9738" width="42" style="241" customWidth="1"/>
    <col min="9739" max="9739" width="8.88671875" style="241"/>
    <col min="9740" max="9740" width="10.109375" style="241" customWidth="1"/>
    <col min="9741" max="9741" width="14.44140625" style="241" bestFit="1" customWidth="1"/>
    <col min="9742" max="9742" width="19.6640625" style="241" customWidth="1"/>
    <col min="9743" max="9743" width="18.44140625" style="241" customWidth="1"/>
    <col min="9744" max="9984" width="8.88671875" style="241"/>
    <col min="9985" max="9985" width="6.44140625" style="241" customWidth="1"/>
    <col min="9986" max="9986" width="38.44140625" style="241" customWidth="1"/>
    <col min="9987" max="9987" width="9.109375" style="241" customWidth="1"/>
    <col min="9988" max="9988" width="9.44140625" style="241" bestFit="1" customWidth="1"/>
    <col min="9989" max="9989" width="16.44140625" style="241" customWidth="1"/>
    <col min="9990" max="9990" width="19.5546875" style="241" customWidth="1"/>
    <col min="9991" max="9991" width="15.88671875" style="241" customWidth="1"/>
    <col min="9992" max="9993" width="8.88671875" style="241"/>
    <col min="9994" max="9994" width="42" style="241" customWidth="1"/>
    <col min="9995" max="9995" width="8.88671875" style="241"/>
    <col min="9996" max="9996" width="10.109375" style="241" customWidth="1"/>
    <col min="9997" max="9997" width="14.44140625" style="241" bestFit="1" customWidth="1"/>
    <col min="9998" max="9998" width="19.6640625" style="241" customWidth="1"/>
    <col min="9999" max="9999" width="18.44140625" style="241" customWidth="1"/>
    <col min="10000" max="10240" width="8.88671875" style="241"/>
    <col min="10241" max="10241" width="6.44140625" style="241" customWidth="1"/>
    <col min="10242" max="10242" width="38.44140625" style="241" customWidth="1"/>
    <col min="10243" max="10243" width="9.109375" style="241" customWidth="1"/>
    <col min="10244" max="10244" width="9.44140625" style="241" bestFit="1" customWidth="1"/>
    <col min="10245" max="10245" width="16.44140625" style="241" customWidth="1"/>
    <col min="10246" max="10246" width="19.5546875" style="241" customWidth="1"/>
    <col min="10247" max="10247" width="15.88671875" style="241" customWidth="1"/>
    <col min="10248" max="10249" width="8.88671875" style="241"/>
    <col min="10250" max="10250" width="42" style="241" customWidth="1"/>
    <col min="10251" max="10251" width="8.88671875" style="241"/>
    <col min="10252" max="10252" width="10.109375" style="241" customWidth="1"/>
    <col min="10253" max="10253" width="14.44140625" style="241" bestFit="1" customWidth="1"/>
    <col min="10254" max="10254" width="19.6640625" style="241" customWidth="1"/>
    <col min="10255" max="10255" width="18.44140625" style="241" customWidth="1"/>
    <col min="10256" max="10496" width="8.88671875" style="241"/>
    <col min="10497" max="10497" width="6.44140625" style="241" customWidth="1"/>
    <col min="10498" max="10498" width="38.44140625" style="241" customWidth="1"/>
    <col min="10499" max="10499" width="9.109375" style="241" customWidth="1"/>
    <col min="10500" max="10500" width="9.44140625" style="241" bestFit="1" customWidth="1"/>
    <col min="10501" max="10501" width="16.44140625" style="241" customWidth="1"/>
    <col min="10502" max="10502" width="19.5546875" style="241" customWidth="1"/>
    <col min="10503" max="10503" width="15.88671875" style="241" customWidth="1"/>
    <col min="10504" max="10505" width="8.88671875" style="241"/>
    <col min="10506" max="10506" width="42" style="241" customWidth="1"/>
    <col min="10507" max="10507" width="8.88671875" style="241"/>
    <col min="10508" max="10508" width="10.109375" style="241" customWidth="1"/>
    <col min="10509" max="10509" width="14.44140625" style="241" bestFit="1" customWidth="1"/>
    <col min="10510" max="10510" width="19.6640625" style="241" customWidth="1"/>
    <col min="10511" max="10511" width="18.44140625" style="241" customWidth="1"/>
    <col min="10512" max="10752" width="8.88671875" style="241"/>
    <col min="10753" max="10753" width="6.44140625" style="241" customWidth="1"/>
    <col min="10754" max="10754" width="38.44140625" style="241" customWidth="1"/>
    <col min="10755" max="10755" width="9.109375" style="241" customWidth="1"/>
    <col min="10756" max="10756" width="9.44140625" style="241" bestFit="1" customWidth="1"/>
    <col min="10757" max="10757" width="16.44140625" style="241" customWidth="1"/>
    <col min="10758" max="10758" width="19.5546875" style="241" customWidth="1"/>
    <col min="10759" max="10759" width="15.88671875" style="241" customWidth="1"/>
    <col min="10760" max="10761" width="8.88671875" style="241"/>
    <col min="10762" max="10762" width="42" style="241" customWidth="1"/>
    <col min="10763" max="10763" width="8.88671875" style="241"/>
    <col min="10764" max="10764" width="10.109375" style="241" customWidth="1"/>
    <col min="10765" max="10765" width="14.44140625" style="241" bestFit="1" customWidth="1"/>
    <col min="10766" max="10766" width="19.6640625" style="241" customWidth="1"/>
    <col min="10767" max="10767" width="18.44140625" style="241" customWidth="1"/>
    <col min="10768" max="11008" width="8.88671875" style="241"/>
    <col min="11009" max="11009" width="6.44140625" style="241" customWidth="1"/>
    <col min="11010" max="11010" width="38.44140625" style="241" customWidth="1"/>
    <col min="11011" max="11011" width="9.109375" style="241" customWidth="1"/>
    <col min="11012" max="11012" width="9.44140625" style="241" bestFit="1" customWidth="1"/>
    <col min="11013" max="11013" width="16.44140625" style="241" customWidth="1"/>
    <col min="11014" max="11014" width="19.5546875" style="241" customWidth="1"/>
    <col min="11015" max="11015" width="15.88671875" style="241" customWidth="1"/>
    <col min="11016" max="11017" width="8.88671875" style="241"/>
    <col min="11018" max="11018" width="42" style="241" customWidth="1"/>
    <col min="11019" max="11019" width="8.88671875" style="241"/>
    <col min="11020" max="11020" width="10.109375" style="241" customWidth="1"/>
    <col min="11021" max="11021" width="14.44140625" style="241" bestFit="1" customWidth="1"/>
    <col min="11022" max="11022" width="19.6640625" style="241" customWidth="1"/>
    <col min="11023" max="11023" width="18.44140625" style="241" customWidth="1"/>
    <col min="11024" max="11264" width="8.88671875" style="241"/>
    <col min="11265" max="11265" width="6.44140625" style="241" customWidth="1"/>
    <col min="11266" max="11266" width="38.44140625" style="241" customWidth="1"/>
    <col min="11267" max="11267" width="9.109375" style="241" customWidth="1"/>
    <col min="11268" max="11268" width="9.44140625" style="241" bestFit="1" customWidth="1"/>
    <col min="11269" max="11269" width="16.44140625" style="241" customWidth="1"/>
    <col min="11270" max="11270" width="19.5546875" style="241" customWidth="1"/>
    <col min="11271" max="11271" width="15.88671875" style="241" customWidth="1"/>
    <col min="11272" max="11273" width="8.88671875" style="241"/>
    <col min="11274" max="11274" width="42" style="241" customWidth="1"/>
    <col min="11275" max="11275" width="8.88671875" style="241"/>
    <col min="11276" max="11276" width="10.109375" style="241" customWidth="1"/>
    <col min="11277" max="11277" width="14.44140625" style="241" bestFit="1" customWidth="1"/>
    <col min="11278" max="11278" width="19.6640625" style="241" customWidth="1"/>
    <col min="11279" max="11279" width="18.44140625" style="241" customWidth="1"/>
    <col min="11280" max="11520" width="8.88671875" style="241"/>
    <col min="11521" max="11521" width="6.44140625" style="241" customWidth="1"/>
    <col min="11522" max="11522" width="38.44140625" style="241" customWidth="1"/>
    <col min="11523" max="11523" width="9.109375" style="241" customWidth="1"/>
    <col min="11524" max="11524" width="9.44140625" style="241" bestFit="1" customWidth="1"/>
    <col min="11525" max="11525" width="16.44140625" style="241" customWidth="1"/>
    <col min="11526" max="11526" width="19.5546875" style="241" customWidth="1"/>
    <col min="11527" max="11527" width="15.88671875" style="241" customWidth="1"/>
    <col min="11528" max="11529" width="8.88671875" style="241"/>
    <col min="11530" max="11530" width="42" style="241" customWidth="1"/>
    <col min="11531" max="11531" width="8.88671875" style="241"/>
    <col min="11532" max="11532" width="10.109375" style="241" customWidth="1"/>
    <col min="11533" max="11533" width="14.44140625" style="241" bestFit="1" customWidth="1"/>
    <col min="11534" max="11534" width="19.6640625" style="241" customWidth="1"/>
    <col min="11535" max="11535" width="18.44140625" style="241" customWidth="1"/>
    <col min="11536" max="11776" width="8.88671875" style="241"/>
    <col min="11777" max="11777" width="6.44140625" style="241" customWidth="1"/>
    <col min="11778" max="11778" width="38.44140625" style="241" customWidth="1"/>
    <col min="11779" max="11779" width="9.109375" style="241" customWidth="1"/>
    <col min="11780" max="11780" width="9.44140625" style="241" bestFit="1" customWidth="1"/>
    <col min="11781" max="11781" width="16.44140625" style="241" customWidth="1"/>
    <col min="11782" max="11782" width="19.5546875" style="241" customWidth="1"/>
    <col min="11783" max="11783" width="15.88671875" style="241" customWidth="1"/>
    <col min="11784" max="11785" width="8.88671875" style="241"/>
    <col min="11786" max="11786" width="42" style="241" customWidth="1"/>
    <col min="11787" max="11787" width="8.88671875" style="241"/>
    <col min="11788" max="11788" width="10.109375" style="241" customWidth="1"/>
    <col min="11789" max="11789" width="14.44140625" style="241" bestFit="1" customWidth="1"/>
    <col min="11790" max="11790" width="19.6640625" style="241" customWidth="1"/>
    <col min="11791" max="11791" width="18.44140625" style="241" customWidth="1"/>
    <col min="11792" max="12032" width="8.88671875" style="241"/>
    <col min="12033" max="12033" width="6.44140625" style="241" customWidth="1"/>
    <col min="12034" max="12034" width="38.44140625" style="241" customWidth="1"/>
    <col min="12035" max="12035" width="9.109375" style="241" customWidth="1"/>
    <col min="12036" max="12036" width="9.44140625" style="241" bestFit="1" customWidth="1"/>
    <col min="12037" max="12037" width="16.44140625" style="241" customWidth="1"/>
    <col min="12038" max="12038" width="19.5546875" style="241" customWidth="1"/>
    <col min="12039" max="12039" width="15.88671875" style="241" customWidth="1"/>
    <col min="12040" max="12041" width="8.88671875" style="241"/>
    <col min="12042" max="12042" width="42" style="241" customWidth="1"/>
    <col min="12043" max="12043" width="8.88671875" style="241"/>
    <col min="12044" max="12044" width="10.109375" style="241" customWidth="1"/>
    <col min="12045" max="12045" width="14.44140625" style="241" bestFit="1" customWidth="1"/>
    <col min="12046" max="12046" width="19.6640625" style="241" customWidth="1"/>
    <col min="12047" max="12047" width="18.44140625" style="241" customWidth="1"/>
    <col min="12048" max="12288" width="8.88671875" style="241"/>
    <col min="12289" max="12289" width="6.44140625" style="241" customWidth="1"/>
    <col min="12290" max="12290" width="38.44140625" style="241" customWidth="1"/>
    <col min="12291" max="12291" width="9.109375" style="241" customWidth="1"/>
    <col min="12292" max="12292" width="9.44140625" style="241" bestFit="1" customWidth="1"/>
    <col min="12293" max="12293" width="16.44140625" style="241" customWidth="1"/>
    <col min="12294" max="12294" width="19.5546875" style="241" customWidth="1"/>
    <col min="12295" max="12295" width="15.88671875" style="241" customWidth="1"/>
    <col min="12296" max="12297" width="8.88671875" style="241"/>
    <col min="12298" max="12298" width="42" style="241" customWidth="1"/>
    <col min="12299" max="12299" width="8.88671875" style="241"/>
    <col min="12300" max="12300" width="10.109375" style="241" customWidth="1"/>
    <col min="12301" max="12301" width="14.44140625" style="241" bestFit="1" customWidth="1"/>
    <col min="12302" max="12302" width="19.6640625" style="241" customWidth="1"/>
    <col min="12303" max="12303" width="18.44140625" style="241" customWidth="1"/>
    <col min="12304" max="12544" width="8.88671875" style="241"/>
    <col min="12545" max="12545" width="6.44140625" style="241" customWidth="1"/>
    <col min="12546" max="12546" width="38.44140625" style="241" customWidth="1"/>
    <col min="12547" max="12547" width="9.109375" style="241" customWidth="1"/>
    <col min="12548" max="12548" width="9.44140625" style="241" bestFit="1" customWidth="1"/>
    <col min="12549" max="12549" width="16.44140625" style="241" customWidth="1"/>
    <col min="12550" max="12550" width="19.5546875" style="241" customWidth="1"/>
    <col min="12551" max="12551" width="15.88671875" style="241" customWidth="1"/>
    <col min="12552" max="12553" width="8.88671875" style="241"/>
    <col min="12554" max="12554" width="42" style="241" customWidth="1"/>
    <col min="12555" max="12555" width="8.88671875" style="241"/>
    <col min="12556" max="12556" width="10.109375" style="241" customWidth="1"/>
    <col min="12557" max="12557" width="14.44140625" style="241" bestFit="1" customWidth="1"/>
    <col min="12558" max="12558" width="19.6640625" style="241" customWidth="1"/>
    <col min="12559" max="12559" width="18.44140625" style="241" customWidth="1"/>
    <col min="12560" max="12800" width="8.88671875" style="241"/>
    <col min="12801" max="12801" width="6.44140625" style="241" customWidth="1"/>
    <col min="12802" max="12802" width="38.44140625" style="241" customWidth="1"/>
    <col min="12803" max="12803" width="9.109375" style="241" customWidth="1"/>
    <col min="12804" max="12804" width="9.44140625" style="241" bestFit="1" customWidth="1"/>
    <col min="12805" max="12805" width="16.44140625" style="241" customWidth="1"/>
    <col min="12806" max="12806" width="19.5546875" style="241" customWidth="1"/>
    <col min="12807" max="12807" width="15.88671875" style="241" customWidth="1"/>
    <col min="12808" max="12809" width="8.88671875" style="241"/>
    <col min="12810" max="12810" width="42" style="241" customWidth="1"/>
    <col min="12811" max="12811" width="8.88671875" style="241"/>
    <col min="12812" max="12812" width="10.109375" style="241" customWidth="1"/>
    <col min="12813" max="12813" width="14.44140625" style="241" bestFit="1" customWidth="1"/>
    <col min="12814" max="12814" width="19.6640625" style="241" customWidth="1"/>
    <col min="12815" max="12815" width="18.44140625" style="241" customWidth="1"/>
    <col min="12816" max="13056" width="8.88671875" style="241"/>
    <col min="13057" max="13057" width="6.44140625" style="241" customWidth="1"/>
    <col min="13058" max="13058" width="38.44140625" style="241" customWidth="1"/>
    <col min="13059" max="13059" width="9.109375" style="241" customWidth="1"/>
    <col min="13060" max="13060" width="9.44140625" style="241" bestFit="1" customWidth="1"/>
    <col min="13061" max="13061" width="16.44140625" style="241" customWidth="1"/>
    <col min="13062" max="13062" width="19.5546875" style="241" customWidth="1"/>
    <col min="13063" max="13063" width="15.88671875" style="241" customWidth="1"/>
    <col min="13064" max="13065" width="8.88671875" style="241"/>
    <col min="13066" max="13066" width="42" style="241" customWidth="1"/>
    <col min="13067" max="13067" width="8.88671875" style="241"/>
    <col min="13068" max="13068" width="10.109375" style="241" customWidth="1"/>
    <col min="13069" max="13069" width="14.44140625" style="241" bestFit="1" customWidth="1"/>
    <col min="13070" max="13070" width="19.6640625" style="241" customWidth="1"/>
    <col min="13071" max="13071" width="18.44140625" style="241" customWidth="1"/>
    <col min="13072" max="13312" width="8.88671875" style="241"/>
    <col min="13313" max="13313" width="6.44140625" style="241" customWidth="1"/>
    <col min="13314" max="13314" width="38.44140625" style="241" customWidth="1"/>
    <col min="13315" max="13315" width="9.109375" style="241" customWidth="1"/>
    <col min="13316" max="13316" width="9.44140625" style="241" bestFit="1" customWidth="1"/>
    <col min="13317" max="13317" width="16.44140625" style="241" customWidth="1"/>
    <col min="13318" max="13318" width="19.5546875" style="241" customWidth="1"/>
    <col min="13319" max="13319" width="15.88671875" style="241" customWidth="1"/>
    <col min="13320" max="13321" width="8.88671875" style="241"/>
    <col min="13322" max="13322" width="42" style="241" customWidth="1"/>
    <col min="13323" max="13323" width="8.88671875" style="241"/>
    <col min="13324" max="13324" width="10.109375" style="241" customWidth="1"/>
    <col min="13325" max="13325" width="14.44140625" style="241" bestFit="1" customWidth="1"/>
    <col min="13326" max="13326" width="19.6640625" style="241" customWidth="1"/>
    <col min="13327" max="13327" width="18.44140625" style="241" customWidth="1"/>
    <col min="13328" max="13568" width="8.88671875" style="241"/>
    <col min="13569" max="13569" width="6.44140625" style="241" customWidth="1"/>
    <col min="13570" max="13570" width="38.44140625" style="241" customWidth="1"/>
    <col min="13571" max="13571" width="9.109375" style="241" customWidth="1"/>
    <col min="13572" max="13572" width="9.44140625" style="241" bestFit="1" customWidth="1"/>
    <col min="13573" max="13573" width="16.44140625" style="241" customWidth="1"/>
    <col min="13574" max="13574" width="19.5546875" style="241" customWidth="1"/>
    <col min="13575" max="13575" width="15.88671875" style="241" customWidth="1"/>
    <col min="13576" max="13577" width="8.88671875" style="241"/>
    <col min="13578" max="13578" width="42" style="241" customWidth="1"/>
    <col min="13579" max="13579" width="8.88671875" style="241"/>
    <col min="13580" max="13580" width="10.109375" style="241" customWidth="1"/>
    <col min="13581" max="13581" width="14.44140625" style="241" bestFit="1" customWidth="1"/>
    <col min="13582" max="13582" width="19.6640625" style="241" customWidth="1"/>
    <col min="13583" max="13583" width="18.44140625" style="241" customWidth="1"/>
    <col min="13584" max="13824" width="8.88671875" style="241"/>
    <col min="13825" max="13825" width="6.44140625" style="241" customWidth="1"/>
    <col min="13826" max="13826" width="38.44140625" style="241" customWidth="1"/>
    <col min="13827" max="13827" width="9.109375" style="241" customWidth="1"/>
    <col min="13828" max="13828" width="9.44140625" style="241" bestFit="1" customWidth="1"/>
    <col min="13829" max="13829" width="16.44140625" style="241" customWidth="1"/>
    <col min="13830" max="13830" width="19.5546875" style="241" customWidth="1"/>
    <col min="13831" max="13831" width="15.88671875" style="241" customWidth="1"/>
    <col min="13832" max="13833" width="8.88671875" style="241"/>
    <col min="13834" max="13834" width="42" style="241" customWidth="1"/>
    <col min="13835" max="13835" width="8.88671875" style="241"/>
    <col min="13836" max="13836" width="10.109375" style="241" customWidth="1"/>
    <col min="13837" max="13837" width="14.44140625" style="241" bestFit="1" customWidth="1"/>
    <col min="13838" max="13838" width="19.6640625" style="241" customWidth="1"/>
    <col min="13839" max="13839" width="18.44140625" style="241" customWidth="1"/>
    <col min="13840" max="14080" width="8.88671875" style="241"/>
    <col min="14081" max="14081" width="6.44140625" style="241" customWidth="1"/>
    <col min="14082" max="14082" width="38.44140625" style="241" customWidth="1"/>
    <col min="14083" max="14083" width="9.109375" style="241" customWidth="1"/>
    <col min="14084" max="14084" width="9.44140625" style="241" bestFit="1" customWidth="1"/>
    <col min="14085" max="14085" width="16.44140625" style="241" customWidth="1"/>
    <col min="14086" max="14086" width="19.5546875" style="241" customWidth="1"/>
    <col min="14087" max="14087" width="15.88671875" style="241" customWidth="1"/>
    <col min="14088" max="14089" width="8.88671875" style="241"/>
    <col min="14090" max="14090" width="42" style="241" customWidth="1"/>
    <col min="14091" max="14091" width="8.88671875" style="241"/>
    <col min="14092" max="14092" width="10.109375" style="241" customWidth="1"/>
    <col min="14093" max="14093" width="14.44140625" style="241" bestFit="1" customWidth="1"/>
    <col min="14094" max="14094" width="19.6640625" style="241" customWidth="1"/>
    <col min="14095" max="14095" width="18.44140625" style="241" customWidth="1"/>
    <col min="14096" max="14336" width="8.88671875" style="241"/>
    <col min="14337" max="14337" width="6.44140625" style="241" customWidth="1"/>
    <col min="14338" max="14338" width="38.44140625" style="241" customWidth="1"/>
    <col min="14339" max="14339" width="9.109375" style="241" customWidth="1"/>
    <col min="14340" max="14340" width="9.44140625" style="241" bestFit="1" customWidth="1"/>
    <col min="14341" max="14341" width="16.44140625" style="241" customWidth="1"/>
    <col min="14342" max="14342" width="19.5546875" style="241" customWidth="1"/>
    <col min="14343" max="14343" width="15.88671875" style="241" customWidth="1"/>
    <col min="14344" max="14345" width="8.88671875" style="241"/>
    <col min="14346" max="14346" width="42" style="241" customWidth="1"/>
    <col min="14347" max="14347" width="8.88671875" style="241"/>
    <col min="14348" max="14348" width="10.109375" style="241" customWidth="1"/>
    <col min="14349" max="14349" width="14.44140625" style="241" bestFit="1" customWidth="1"/>
    <col min="14350" max="14350" width="19.6640625" style="241" customWidth="1"/>
    <col min="14351" max="14351" width="18.44140625" style="241" customWidth="1"/>
    <col min="14352" max="14592" width="8.88671875" style="241"/>
    <col min="14593" max="14593" width="6.44140625" style="241" customWidth="1"/>
    <col min="14594" max="14594" width="38.44140625" style="241" customWidth="1"/>
    <col min="14595" max="14595" width="9.109375" style="241" customWidth="1"/>
    <col min="14596" max="14596" width="9.44140625" style="241" bestFit="1" customWidth="1"/>
    <col min="14597" max="14597" width="16.44140625" style="241" customWidth="1"/>
    <col min="14598" max="14598" width="19.5546875" style="241" customWidth="1"/>
    <col min="14599" max="14599" width="15.88671875" style="241" customWidth="1"/>
    <col min="14600" max="14601" width="8.88671875" style="241"/>
    <col min="14602" max="14602" width="42" style="241" customWidth="1"/>
    <col min="14603" max="14603" width="8.88671875" style="241"/>
    <col min="14604" max="14604" width="10.109375" style="241" customWidth="1"/>
    <col min="14605" max="14605" width="14.44140625" style="241" bestFit="1" customWidth="1"/>
    <col min="14606" max="14606" width="19.6640625" style="241" customWidth="1"/>
    <col min="14607" max="14607" width="18.44140625" style="241" customWidth="1"/>
    <col min="14608" max="14848" width="8.88671875" style="241"/>
    <col min="14849" max="14849" width="6.44140625" style="241" customWidth="1"/>
    <col min="14850" max="14850" width="38.44140625" style="241" customWidth="1"/>
    <col min="14851" max="14851" width="9.109375" style="241" customWidth="1"/>
    <col min="14852" max="14852" width="9.44140625" style="241" bestFit="1" customWidth="1"/>
    <col min="14853" max="14853" width="16.44140625" style="241" customWidth="1"/>
    <col min="14854" max="14854" width="19.5546875" style="241" customWidth="1"/>
    <col min="14855" max="14855" width="15.88671875" style="241" customWidth="1"/>
    <col min="14856" max="14857" width="8.88671875" style="241"/>
    <col min="14858" max="14858" width="42" style="241" customWidth="1"/>
    <col min="14859" max="14859" width="8.88671875" style="241"/>
    <col min="14860" max="14860" width="10.109375" style="241" customWidth="1"/>
    <col min="14861" max="14861" width="14.44140625" style="241" bestFit="1" customWidth="1"/>
    <col min="14862" max="14862" width="19.6640625" style="241" customWidth="1"/>
    <col min="14863" max="14863" width="18.44140625" style="241" customWidth="1"/>
    <col min="14864" max="15104" width="8.88671875" style="241"/>
    <col min="15105" max="15105" width="6.44140625" style="241" customWidth="1"/>
    <col min="15106" max="15106" width="38.44140625" style="241" customWidth="1"/>
    <col min="15107" max="15107" width="9.109375" style="241" customWidth="1"/>
    <col min="15108" max="15108" width="9.44140625" style="241" bestFit="1" customWidth="1"/>
    <col min="15109" max="15109" width="16.44140625" style="241" customWidth="1"/>
    <col min="15110" max="15110" width="19.5546875" style="241" customWidth="1"/>
    <col min="15111" max="15111" width="15.88671875" style="241" customWidth="1"/>
    <col min="15112" max="15113" width="8.88671875" style="241"/>
    <col min="15114" max="15114" width="42" style="241" customWidth="1"/>
    <col min="15115" max="15115" width="8.88671875" style="241"/>
    <col min="15116" max="15116" width="10.109375" style="241" customWidth="1"/>
    <col min="15117" max="15117" width="14.44140625" style="241" bestFit="1" customWidth="1"/>
    <col min="15118" max="15118" width="19.6640625" style="241" customWidth="1"/>
    <col min="15119" max="15119" width="18.44140625" style="241" customWidth="1"/>
    <col min="15120" max="15360" width="8.88671875" style="241"/>
    <col min="15361" max="15361" width="6.44140625" style="241" customWidth="1"/>
    <col min="15362" max="15362" width="38.44140625" style="241" customWidth="1"/>
    <col min="15363" max="15363" width="9.109375" style="241" customWidth="1"/>
    <col min="15364" max="15364" width="9.44140625" style="241" bestFit="1" customWidth="1"/>
    <col min="15365" max="15365" width="16.44140625" style="241" customWidth="1"/>
    <col min="15366" max="15366" width="19.5546875" style="241" customWidth="1"/>
    <col min="15367" max="15367" width="15.88671875" style="241" customWidth="1"/>
    <col min="15368" max="15369" width="8.88671875" style="241"/>
    <col min="15370" max="15370" width="42" style="241" customWidth="1"/>
    <col min="15371" max="15371" width="8.88671875" style="241"/>
    <col min="15372" max="15372" width="10.109375" style="241" customWidth="1"/>
    <col min="15373" max="15373" width="14.44140625" style="241" bestFit="1" customWidth="1"/>
    <col min="15374" max="15374" width="19.6640625" style="241" customWidth="1"/>
    <col min="15375" max="15375" width="18.44140625" style="241" customWidth="1"/>
    <col min="15376" max="15616" width="8.88671875" style="241"/>
    <col min="15617" max="15617" width="6.44140625" style="241" customWidth="1"/>
    <col min="15618" max="15618" width="38.44140625" style="241" customWidth="1"/>
    <col min="15619" max="15619" width="9.109375" style="241" customWidth="1"/>
    <col min="15620" max="15620" width="9.44140625" style="241" bestFit="1" customWidth="1"/>
    <col min="15621" max="15621" width="16.44140625" style="241" customWidth="1"/>
    <col min="15622" max="15622" width="19.5546875" style="241" customWidth="1"/>
    <col min="15623" max="15623" width="15.88671875" style="241" customWidth="1"/>
    <col min="15624" max="15625" width="8.88671875" style="241"/>
    <col min="15626" max="15626" width="42" style="241" customWidth="1"/>
    <col min="15627" max="15627" width="8.88671875" style="241"/>
    <col min="15628" max="15628" width="10.109375" style="241" customWidth="1"/>
    <col min="15629" max="15629" width="14.44140625" style="241" bestFit="1" customWidth="1"/>
    <col min="15630" max="15630" width="19.6640625" style="241" customWidth="1"/>
    <col min="15631" max="15631" width="18.44140625" style="241" customWidth="1"/>
    <col min="15632" max="15872" width="8.88671875" style="241"/>
    <col min="15873" max="15873" width="6.44140625" style="241" customWidth="1"/>
    <col min="15874" max="15874" width="38.44140625" style="241" customWidth="1"/>
    <col min="15875" max="15875" width="9.109375" style="241" customWidth="1"/>
    <col min="15876" max="15876" width="9.44140625" style="241" bestFit="1" customWidth="1"/>
    <col min="15877" max="15877" width="16.44140625" style="241" customWidth="1"/>
    <col min="15878" max="15878" width="19.5546875" style="241" customWidth="1"/>
    <col min="15879" max="15879" width="15.88671875" style="241" customWidth="1"/>
    <col min="15880" max="15881" width="8.88671875" style="241"/>
    <col min="15882" max="15882" width="42" style="241" customWidth="1"/>
    <col min="15883" max="15883" width="8.88671875" style="241"/>
    <col min="15884" max="15884" width="10.109375" style="241" customWidth="1"/>
    <col min="15885" max="15885" width="14.44140625" style="241" bestFit="1" customWidth="1"/>
    <col min="15886" max="15886" width="19.6640625" style="241" customWidth="1"/>
    <col min="15887" max="15887" width="18.44140625" style="241" customWidth="1"/>
    <col min="15888" max="16128" width="8.88671875" style="241"/>
    <col min="16129" max="16129" width="6.44140625" style="241" customWidth="1"/>
    <col min="16130" max="16130" width="38.44140625" style="241" customWidth="1"/>
    <col min="16131" max="16131" width="9.109375" style="241" customWidth="1"/>
    <col min="16132" max="16132" width="9.44140625" style="241" bestFit="1" customWidth="1"/>
    <col min="16133" max="16133" width="16.44140625" style="241" customWidth="1"/>
    <col min="16134" max="16134" width="19.5546875" style="241" customWidth="1"/>
    <col min="16135" max="16135" width="15.88671875" style="241" customWidth="1"/>
    <col min="16136" max="16137" width="8.88671875" style="241"/>
    <col min="16138" max="16138" width="42" style="241" customWidth="1"/>
    <col min="16139" max="16139" width="8.88671875" style="241"/>
    <col min="16140" max="16140" width="10.109375" style="241" customWidth="1"/>
    <col min="16141" max="16141" width="14.44140625" style="241" bestFit="1" customWidth="1"/>
    <col min="16142" max="16142" width="19.6640625" style="241" customWidth="1"/>
    <col min="16143" max="16143" width="18.44140625" style="241" customWidth="1"/>
    <col min="16144" max="16384" width="8.88671875" style="241"/>
  </cols>
  <sheetData>
    <row r="1" spans="1:17" ht="32.25" customHeight="1" x14ac:dyDescent="0.3">
      <c r="A1" s="469" t="s">
        <v>462</v>
      </c>
      <c r="B1" s="469"/>
      <c r="C1" s="469"/>
      <c r="D1" s="469"/>
      <c r="E1" s="469"/>
      <c r="F1" s="469"/>
      <c r="G1" s="237"/>
      <c r="H1" s="239"/>
      <c r="I1" s="238"/>
      <c r="J1" s="238"/>
      <c r="K1" s="238"/>
      <c r="L1" s="239"/>
      <c r="M1" s="238"/>
      <c r="N1" s="239"/>
      <c r="O1" s="240"/>
    </row>
    <row r="2" spans="1:17" ht="28.5" customHeight="1" x14ac:dyDescent="0.3">
      <c r="A2" s="470" t="s">
        <v>463</v>
      </c>
      <c r="B2" s="470"/>
      <c r="C2" s="470"/>
      <c r="D2" s="470"/>
      <c r="E2" s="470"/>
      <c r="F2" s="470"/>
      <c r="G2" s="242"/>
      <c r="H2" s="239"/>
      <c r="I2" s="470" t="s">
        <v>464</v>
      </c>
      <c r="J2" s="470"/>
      <c r="K2" s="470"/>
      <c r="L2" s="470"/>
      <c r="M2" s="470"/>
      <c r="N2" s="470"/>
      <c r="O2" s="242"/>
    </row>
    <row r="3" spans="1:17" ht="45" x14ac:dyDescent="0.3">
      <c r="A3" s="243" t="s">
        <v>185</v>
      </c>
      <c r="B3" s="244" t="s">
        <v>465</v>
      </c>
      <c r="C3" s="245" t="s">
        <v>466</v>
      </c>
      <c r="D3" s="246" t="s">
        <v>285</v>
      </c>
      <c r="E3" s="247" t="s">
        <v>467</v>
      </c>
      <c r="F3" s="247" t="s">
        <v>468</v>
      </c>
      <c r="G3" s="248" t="s">
        <v>469</v>
      </c>
      <c r="I3" s="243" t="s">
        <v>185</v>
      </c>
      <c r="J3" s="244" t="s">
        <v>465</v>
      </c>
      <c r="K3" s="245" t="s">
        <v>466</v>
      </c>
      <c r="L3" s="246" t="s">
        <v>285</v>
      </c>
      <c r="M3" s="247" t="s">
        <v>467</v>
      </c>
      <c r="N3" s="247" t="s">
        <v>468</v>
      </c>
      <c r="O3" s="249" t="s">
        <v>469</v>
      </c>
    </row>
    <row r="4" spans="1:17" ht="15" x14ac:dyDescent="0.3">
      <c r="A4" s="378" t="s">
        <v>470</v>
      </c>
      <c r="B4" s="379" t="s">
        <v>513</v>
      </c>
      <c r="C4" s="380" t="s">
        <v>514</v>
      </c>
      <c r="D4" s="381">
        <v>2014</v>
      </c>
      <c r="E4" s="382">
        <v>39741.599999999999</v>
      </c>
      <c r="F4" s="378" t="s">
        <v>764</v>
      </c>
      <c r="G4" s="383" t="s">
        <v>515</v>
      </c>
      <c r="I4" s="339" t="s">
        <v>470</v>
      </c>
      <c r="J4" s="340" t="s">
        <v>491</v>
      </c>
      <c r="K4" s="341">
        <v>1</v>
      </c>
      <c r="L4" s="342">
        <v>2019</v>
      </c>
      <c r="M4" s="343">
        <v>50000</v>
      </c>
      <c r="N4" s="339" t="s">
        <v>766</v>
      </c>
      <c r="O4" s="344" t="s">
        <v>492</v>
      </c>
    </row>
    <row r="5" spans="1:17" ht="15" x14ac:dyDescent="0.3">
      <c r="A5" s="327" t="s">
        <v>475</v>
      </c>
      <c r="B5" s="328" t="s">
        <v>519</v>
      </c>
      <c r="C5" s="329">
        <v>1</v>
      </c>
      <c r="D5" s="330">
        <v>2009</v>
      </c>
      <c r="E5" s="331">
        <v>43981</v>
      </c>
      <c r="F5" s="327" t="s">
        <v>764</v>
      </c>
      <c r="G5" s="332" t="s">
        <v>520</v>
      </c>
      <c r="I5" s="339" t="s">
        <v>475</v>
      </c>
      <c r="J5" s="345" t="s">
        <v>519</v>
      </c>
      <c r="K5" s="346">
        <v>1</v>
      </c>
      <c r="L5" s="347">
        <v>2020</v>
      </c>
      <c r="M5" s="348">
        <v>44886.01</v>
      </c>
      <c r="N5" s="339" t="s">
        <v>766</v>
      </c>
      <c r="O5" s="349" t="s">
        <v>521</v>
      </c>
    </row>
    <row r="6" spans="1:17" ht="15" x14ac:dyDescent="0.3">
      <c r="A6" s="327" t="s">
        <v>478</v>
      </c>
      <c r="B6" s="328" t="s">
        <v>523</v>
      </c>
      <c r="C6" s="329">
        <v>1</v>
      </c>
      <c r="D6" s="330">
        <v>2016</v>
      </c>
      <c r="E6" s="331">
        <v>12177</v>
      </c>
      <c r="F6" s="327" t="s">
        <v>764</v>
      </c>
      <c r="G6" s="332" t="s">
        <v>524</v>
      </c>
      <c r="I6" s="339" t="s">
        <v>478</v>
      </c>
      <c r="J6" s="345" t="s">
        <v>525</v>
      </c>
      <c r="K6" s="346">
        <v>1</v>
      </c>
      <c r="L6" s="347">
        <v>2020</v>
      </c>
      <c r="M6" s="348">
        <v>14255.7</v>
      </c>
      <c r="N6" s="339" t="s">
        <v>766</v>
      </c>
      <c r="O6" s="349" t="s">
        <v>526</v>
      </c>
    </row>
    <row r="7" spans="1:17" ht="15" x14ac:dyDescent="0.3">
      <c r="A7" s="327" t="s">
        <v>483</v>
      </c>
      <c r="B7" s="328" t="s">
        <v>525</v>
      </c>
      <c r="C7" s="329">
        <v>1</v>
      </c>
      <c r="D7" s="330">
        <v>2011</v>
      </c>
      <c r="E7" s="331">
        <v>11000</v>
      </c>
      <c r="F7" s="327" t="s">
        <v>764</v>
      </c>
      <c r="G7" s="332" t="s">
        <v>533</v>
      </c>
      <c r="I7" s="339" t="s">
        <v>483</v>
      </c>
      <c r="J7" s="345" t="s">
        <v>554</v>
      </c>
      <c r="K7" s="346">
        <v>1</v>
      </c>
      <c r="L7" s="347">
        <v>2020</v>
      </c>
      <c r="M7" s="348">
        <v>12196.69</v>
      </c>
      <c r="N7" s="339" t="s">
        <v>766</v>
      </c>
      <c r="O7" s="349" t="s">
        <v>555</v>
      </c>
    </row>
    <row r="8" spans="1:17" ht="15" x14ac:dyDescent="0.3">
      <c r="A8" s="327" t="s">
        <v>488</v>
      </c>
      <c r="B8" s="328" t="s">
        <v>592</v>
      </c>
      <c r="C8" s="329">
        <v>1</v>
      </c>
      <c r="D8" s="330">
        <v>2016</v>
      </c>
      <c r="E8" s="333">
        <v>11623.5</v>
      </c>
      <c r="F8" s="327" t="s">
        <v>764</v>
      </c>
      <c r="G8" s="332" t="s">
        <v>593</v>
      </c>
      <c r="I8" s="339" t="s">
        <v>488</v>
      </c>
      <c r="J8" s="340" t="s">
        <v>589</v>
      </c>
      <c r="K8" s="341">
        <v>1</v>
      </c>
      <c r="L8" s="342">
        <v>2020</v>
      </c>
      <c r="M8" s="350">
        <v>10762.5</v>
      </c>
      <c r="N8" s="339" t="s">
        <v>765</v>
      </c>
      <c r="O8" s="344" t="s">
        <v>590</v>
      </c>
    </row>
    <row r="9" spans="1:17" ht="15" x14ac:dyDescent="0.3">
      <c r="A9" s="327" t="s">
        <v>493</v>
      </c>
      <c r="B9" s="328" t="s">
        <v>597</v>
      </c>
      <c r="C9" s="329">
        <v>2</v>
      </c>
      <c r="D9" s="330">
        <v>2013</v>
      </c>
      <c r="E9" s="331">
        <v>117679.02</v>
      </c>
      <c r="F9" s="327" t="s">
        <v>764</v>
      </c>
      <c r="G9" s="332" t="s">
        <v>598</v>
      </c>
      <c r="I9" s="339" t="s">
        <v>493</v>
      </c>
      <c r="J9" s="351" t="s">
        <v>607</v>
      </c>
      <c r="K9" s="352">
        <v>1</v>
      </c>
      <c r="L9" s="353">
        <v>2021</v>
      </c>
      <c r="M9" s="354">
        <v>30750</v>
      </c>
      <c r="N9" s="339" t="s">
        <v>766</v>
      </c>
      <c r="O9" s="355" t="s">
        <v>608</v>
      </c>
    </row>
    <row r="10" spans="1:17" ht="15" x14ac:dyDescent="0.3">
      <c r="A10" s="327" t="s">
        <v>498</v>
      </c>
      <c r="B10" s="328" t="s">
        <v>602</v>
      </c>
      <c r="C10" s="329">
        <v>1</v>
      </c>
      <c r="D10" s="330">
        <v>2015</v>
      </c>
      <c r="E10" s="331">
        <v>13776</v>
      </c>
      <c r="F10" s="327" t="s">
        <v>764</v>
      </c>
      <c r="G10" s="332" t="s">
        <v>603</v>
      </c>
      <c r="I10" s="372" t="s">
        <v>498</v>
      </c>
      <c r="J10" s="373" t="s">
        <v>621</v>
      </c>
      <c r="K10" s="374" t="s">
        <v>622</v>
      </c>
      <c r="L10" s="375">
        <v>2022</v>
      </c>
      <c r="M10" s="376">
        <v>12999.99</v>
      </c>
      <c r="N10" s="372" t="s">
        <v>766</v>
      </c>
      <c r="O10" s="377" t="s">
        <v>623</v>
      </c>
    </row>
    <row r="11" spans="1:17" ht="15" x14ac:dyDescent="0.3">
      <c r="A11" s="327" t="s">
        <v>502</v>
      </c>
      <c r="B11" s="328" t="s">
        <v>619</v>
      </c>
      <c r="C11" s="329">
        <v>1</v>
      </c>
      <c r="D11" s="330">
        <v>2015</v>
      </c>
      <c r="E11" s="333">
        <v>28413</v>
      </c>
      <c r="F11" s="327" t="s">
        <v>764</v>
      </c>
      <c r="G11" s="332" t="s">
        <v>620</v>
      </c>
      <c r="I11" s="339" t="s">
        <v>502</v>
      </c>
      <c r="J11" s="340" t="s">
        <v>686</v>
      </c>
      <c r="K11" s="341">
        <v>2</v>
      </c>
      <c r="L11" s="342">
        <v>2023</v>
      </c>
      <c r="M11" s="356">
        <f>12607.5*2</f>
        <v>25215</v>
      </c>
      <c r="N11" s="339" t="s">
        <v>766</v>
      </c>
      <c r="O11" s="344" t="s">
        <v>687</v>
      </c>
    </row>
    <row r="12" spans="1:17" ht="15" x14ac:dyDescent="0.3">
      <c r="A12" s="327" t="s">
        <v>507</v>
      </c>
      <c r="B12" s="328" t="s">
        <v>625</v>
      </c>
      <c r="C12" s="329">
        <v>1</v>
      </c>
      <c r="D12" s="330">
        <v>2017</v>
      </c>
      <c r="E12" s="331">
        <v>15000</v>
      </c>
      <c r="F12" s="327" t="s">
        <v>764</v>
      </c>
      <c r="G12" s="332" t="s">
        <v>626</v>
      </c>
      <c r="I12" s="339" t="s">
        <v>507</v>
      </c>
      <c r="J12" s="340" t="s">
        <v>689</v>
      </c>
      <c r="K12" s="341">
        <v>1</v>
      </c>
      <c r="L12" s="342">
        <v>2023</v>
      </c>
      <c r="M12" s="357">
        <v>18900</v>
      </c>
      <c r="N12" s="339" t="s">
        <v>766</v>
      </c>
      <c r="O12" s="344" t="s">
        <v>690</v>
      </c>
    </row>
    <row r="13" spans="1:17" ht="15" x14ac:dyDescent="0.3">
      <c r="A13" s="327" t="s">
        <v>512</v>
      </c>
      <c r="B13" s="328" t="s">
        <v>634</v>
      </c>
      <c r="C13" s="329">
        <v>1</v>
      </c>
      <c r="D13" s="330">
        <v>2017</v>
      </c>
      <c r="E13" s="333">
        <v>9999.9</v>
      </c>
      <c r="F13" s="327" t="s">
        <v>764</v>
      </c>
      <c r="G13" s="332" t="s">
        <v>635</v>
      </c>
      <c r="I13" s="339" t="s">
        <v>512</v>
      </c>
      <c r="J13" s="361" t="s">
        <v>742</v>
      </c>
      <c r="K13" s="358">
        <v>1</v>
      </c>
      <c r="L13" s="362">
        <v>2024</v>
      </c>
      <c r="M13" s="359">
        <v>10455</v>
      </c>
      <c r="N13" s="339" t="s">
        <v>766</v>
      </c>
      <c r="O13" s="361" t="s">
        <v>743</v>
      </c>
    </row>
    <row r="14" spans="1:17" ht="15" x14ac:dyDescent="0.3">
      <c r="A14" s="327" t="s">
        <v>518</v>
      </c>
      <c r="B14" s="334" t="s">
        <v>473</v>
      </c>
      <c r="C14" s="335">
        <v>9</v>
      </c>
      <c r="D14" s="336">
        <v>2018</v>
      </c>
      <c r="E14" s="337">
        <v>40922.1</v>
      </c>
      <c r="F14" s="327" t="s">
        <v>764</v>
      </c>
      <c r="G14" s="338" t="s">
        <v>658</v>
      </c>
      <c r="I14" s="339" t="s">
        <v>518</v>
      </c>
      <c r="J14" s="361" t="s">
        <v>748</v>
      </c>
      <c r="K14" s="358">
        <v>1</v>
      </c>
      <c r="L14" s="362">
        <v>2025</v>
      </c>
      <c r="M14" s="359">
        <v>4182</v>
      </c>
      <c r="N14" s="339" t="s">
        <v>766</v>
      </c>
      <c r="O14" s="361" t="s">
        <v>749</v>
      </c>
    </row>
    <row r="15" spans="1:17" ht="14.25" customHeight="1" x14ac:dyDescent="0.3">
      <c r="A15" s="327" t="s">
        <v>522</v>
      </c>
      <c r="B15" s="334" t="s">
        <v>684</v>
      </c>
      <c r="C15" s="335">
        <v>1</v>
      </c>
      <c r="D15" s="336">
        <v>2018</v>
      </c>
      <c r="E15" s="337">
        <v>20000</v>
      </c>
      <c r="F15" s="327" t="s">
        <v>764</v>
      </c>
      <c r="G15" s="338" t="s">
        <v>685</v>
      </c>
      <c r="I15" s="243"/>
      <c r="J15" s="244"/>
      <c r="K15" s="245"/>
      <c r="L15" s="246"/>
      <c r="M15" s="247" t="s">
        <v>768</v>
      </c>
      <c r="N15" s="247">
        <f>SUM(M4:M7)+SUM(M9:M14)</f>
        <v>223840.39</v>
      </c>
      <c r="O15" s="249"/>
      <c r="P15" s="366">
        <f>O16+F16</f>
        <v>535411.92000000004</v>
      </c>
    </row>
    <row r="16" spans="1:17" ht="15" x14ac:dyDescent="0.3">
      <c r="A16" s="243"/>
      <c r="B16" s="244"/>
      <c r="C16" s="245"/>
      <c r="D16" s="246"/>
      <c r="E16" s="247">
        <f>SUM(E4:E15)</f>
        <v>364313.12</v>
      </c>
      <c r="F16" s="247">
        <f>E16-E4</f>
        <v>324571.52000000002</v>
      </c>
      <c r="G16" s="248"/>
      <c r="I16" s="243"/>
      <c r="J16" s="244"/>
      <c r="K16" s="245"/>
      <c r="L16" s="246"/>
      <c r="M16" s="247" t="s">
        <v>767</v>
      </c>
      <c r="N16" s="247">
        <f>M8</f>
        <v>10762.5</v>
      </c>
      <c r="O16" s="384">
        <f>N15-M10</f>
        <v>210840.40000000002</v>
      </c>
      <c r="P16" s="366">
        <f>N16</f>
        <v>10762.5</v>
      </c>
      <c r="Q16" s="385">
        <f>M10+E4</f>
        <v>52741.59</v>
      </c>
    </row>
    <row r="17" spans="1:15" ht="15" x14ac:dyDescent="0.3">
      <c r="A17" s="250" t="s">
        <v>470</v>
      </c>
      <c r="B17" s="251" t="s">
        <v>471</v>
      </c>
      <c r="C17" s="250">
        <v>3</v>
      </c>
      <c r="D17" s="252">
        <v>2013</v>
      </c>
      <c r="E17" s="253">
        <v>8684</v>
      </c>
      <c r="F17" s="250" t="s">
        <v>28</v>
      </c>
      <c r="G17" s="254" t="s">
        <v>472</v>
      </c>
      <c r="I17" s="255" t="s">
        <v>470</v>
      </c>
      <c r="J17" s="256" t="s">
        <v>473</v>
      </c>
      <c r="K17" s="257">
        <v>6</v>
      </c>
      <c r="L17" s="258">
        <v>2019</v>
      </c>
      <c r="M17" s="259">
        <v>30676.2</v>
      </c>
      <c r="N17" s="255" t="s">
        <v>318</v>
      </c>
      <c r="O17" s="260" t="s">
        <v>474</v>
      </c>
    </row>
    <row r="18" spans="1:15" ht="15" x14ac:dyDescent="0.3">
      <c r="A18" s="250" t="s">
        <v>475</v>
      </c>
      <c r="B18" s="251" t="s">
        <v>479</v>
      </c>
      <c r="C18" s="250">
        <v>1</v>
      </c>
      <c r="D18" s="252">
        <v>2015</v>
      </c>
      <c r="E18" s="253">
        <v>6300</v>
      </c>
      <c r="F18" s="250" t="s">
        <v>28</v>
      </c>
      <c r="G18" s="254" t="s">
        <v>480</v>
      </c>
      <c r="I18" s="255" t="s">
        <v>475</v>
      </c>
      <c r="J18" s="256" t="s">
        <v>476</v>
      </c>
      <c r="K18" s="257">
        <v>1</v>
      </c>
      <c r="L18" s="258">
        <v>2019</v>
      </c>
      <c r="M18" s="259">
        <v>3075</v>
      </c>
      <c r="N18" s="255" t="s">
        <v>318</v>
      </c>
      <c r="O18" s="260" t="s">
        <v>477</v>
      </c>
    </row>
    <row r="19" spans="1:15" ht="15" x14ac:dyDescent="0.3">
      <c r="A19" s="250" t="s">
        <v>478</v>
      </c>
      <c r="B19" s="251" t="s">
        <v>484</v>
      </c>
      <c r="C19" s="265">
        <v>1</v>
      </c>
      <c r="D19" s="266">
        <v>2016</v>
      </c>
      <c r="E19" s="267">
        <v>4095.9</v>
      </c>
      <c r="F19" s="250" t="s">
        <v>28</v>
      </c>
      <c r="G19" s="254" t="s">
        <v>485</v>
      </c>
      <c r="I19" s="255" t="s">
        <v>478</v>
      </c>
      <c r="J19" s="262" t="s">
        <v>481</v>
      </c>
      <c r="K19" s="255">
        <v>1</v>
      </c>
      <c r="L19" s="263">
        <v>2019</v>
      </c>
      <c r="M19" s="264">
        <v>529</v>
      </c>
      <c r="N19" s="255" t="s">
        <v>318</v>
      </c>
      <c r="O19" s="260" t="s">
        <v>482</v>
      </c>
    </row>
    <row r="20" spans="1:15" ht="15" x14ac:dyDescent="0.3">
      <c r="A20" s="250" t="s">
        <v>483</v>
      </c>
      <c r="B20" s="251" t="s">
        <v>489</v>
      </c>
      <c r="C20" s="250">
        <v>1</v>
      </c>
      <c r="D20" s="252">
        <v>2007</v>
      </c>
      <c r="E20" s="253">
        <v>12867.95</v>
      </c>
      <c r="F20" s="250" t="s">
        <v>28</v>
      </c>
      <c r="G20" s="254" t="s">
        <v>490</v>
      </c>
      <c r="I20" s="255" t="s">
        <v>483</v>
      </c>
      <c r="J20" s="256" t="s">
        <v>486</v>
      </c>
      <c r="K20" s="255">
        <v>1</v>
      </c>
      <c r="L20" s="268">
        <v>2019</v>
      </c>
      <c r="M20" s="264">
        <v>1099</v>
      </c>
      <c r="N20" s="255" t="s">
        <v>318</v>
      </c>
      <c r="O20" s="260" t="s">
        <v>487</v>
      </c>
    </row>
    <row r="21" spans="1:15" ht="15" x14ac:dyDescent="0.3">
      <c r="A21" s="250" t="s">
        <v>488</v>
      </c>
      <c r="B21" s="251" t="s">
        <v>494</v>
      </c>
      <c r="C21" s="250">
        <v>1</v>
      </c>
      <c r="D21" s="252">
        <v>2015</v>
      </c>
      <c r="E21" s="269">
        <v>2755.2</v>
      </c>
      <c r="F21" s="250" t="s">
        <v>28</v>
      </c>
      <c r="G21" s="254" t="s">
        <v>495</v>
      </c>
      <c r="I21" s="255" t="s">
        <v>493</v>
      </c>
      <c r="J21" s="256" t="s">
        <v>496</v>
      </c>
      <c r="K21" s="257">
        <v>1</v>
      </c>
      <c r="L21" s="258">
        <v>2020</v>
      </c>
      <c r="M21" s="259">
        <v>4145.1000000000004</v>
      </c>
      <c r="N21" s="255" t="s">
        <v>318</v>
      </c>
      <c r="O21" s="260" t="s">
        <v>497</v>
      </c>
    </row>
    <row r="22" spans="1:15" ht="15" x14ac:dyDescent="0.3">
      <c r="A22" s="250" t="s">
        <v>493</v>
      </c>
      <c r="B22" s="251" t="s">
        <v>494</v>
      </c>
      <c r="C22" s="250">
        <v>1</v>
      </c>
      <c r="D22" s="252">
        <v>2015</v>
      </c>
      <c r="E22" s="269">
        <v>3407.1</v>
      </c>
      <c r="F22" s="250" t="s">
        <v>28</v>
      </c>
      <c r="G22" s="254" t="s">
        <v>499</v>
      </c>
      <c r="I22" s="255" t="s">
        <v>498</v>
      </c>
      <c r="J22" s="256" t="s">
        <v>500</v>
      </c>
      <c r="K22" s="257">
        <v>1</v>
      </c>
      <c r="L22" s="258">
        <v>2020</v>
      </c>
      <c r="M22" s="259">
        <v>8265.6</v>
      </c>
      <c r="N22" s="255" t="s">
        <v>318</v>
      </c>
      <c r="O22" s="270" t="s">
        <v>501</v>
      </c>
    </row>
    <row r="23" spans="1:15" ht="15" x14ac:dyDescent="0.3">
      <c r="A23" s="250" t="s">
        <v>498</v>
      </c>
      <c r="B23" s="251" t="s">
        <v>503</v>
      </c>
      <c r="C23" s="250">
        <v>1</v>
      </c>
      <c r="D23" s="252">
        <v>2010</v>
      </c>
      <c r="E23" s="253">
        <v>3490</v>
      </c>
      <c r="F23" s="250" t="s">
        <v>28</v>
      </c>
      <c r="G23" s="254" t="s">
        <v>504</v>
      </c>
      <c r="I23" s="255" t="s">
        <v>502</v>
      </c>
      <c r="J23" s="256" t="s">
        <v>505</v>
      </c>
      <c r="K23" s="257">
        <v>2</v>
      </c>
      <c r="L23" s="258">
        <v>2020</v>
      </c>
      <c r="M23" s="259">
        <v>18907.560000000001</v>
      </c>
      <c r="N23" s="255" t="s">
        <v>318</v>
      </c>
      <c r="O23" s="270" t="s">
        <v>506</v>
      </c>
    </row>
    <row r="24" spans="1:15" ht="15" x14ac:dyDescent="0.3">
      <c r="A24" s="250" t="s">
        <v>502</v>
      </c>
      <c r="B24" s="251" t="s">
        <v>508</v>
      </c>
      <c r="C24" s="265">
        <v>1</v>
      </c>
      <c r="D24" s="266">
        <v>2013</v>
      </c>
      <c r="E24" s="267">
        <v>4897</v>
      </c>
      <c r="F24" s="250" t="s">
        <v>28</v>
      </c>
      <c r="G24" s="254" t="s">
        <v>509</v>
      </c>
      <c r="I24" s="255" t="s">
        <v>507</v>
      </c>
      <c r="J24" s="256" t="s">
        <v>510</v>
      </c>
      <c r="K24" s="257">
        <v>1</v>
      </c>
      <c r="L24" s="258">
        <v>2020</v>
      </c>
      <c r="M24" s="259">
        <v>2488.29</v>
      </c>
      <c r="N24" s="255" t="s">
        <v>318</v>
      </c>
      <c r="O24" s="270" t="s">
        <v>511</v>
      </c>
    </row>
    <row r="25" spans="1:15" ht="15" x14ac:dyDescent="0.3">
      <c r="A25" s="250" t="s">
        <v>522</v>
      </c>
      <c r="B25" s="251" t="s">
        <v>528</v>
      </c>
      <c r="C25" s="265">
        <v>1</v>
      </c>
      <c r="D25" s="266">
        <v>2016</v>
      </c>
      <c r="E25" s="267">
        <v>4243.01</v>
      </c>
      <c r="F25" s="250" t="s">
        <v>28</v>
      </c>
      <c r="G25" s="254" t="s">
        <v>529</v>
      </c>
      <c r="I25" s="255" t="s">
        <v>512</v>
      </c>
      <c r="J25" s="256" t="s">
        <v>516</v>
      </c>
      <c r="K25" s="257">
        <v>3</v>
      </c>
      <c r="L25" s="258">
        <v>2020</v>
      </c>
      <c r="M25" s="259">
        <v>6189.98</v>
      </c>
      <c r="N25" s="255" t="s">
        <v>318</v>
      </c>
      <c r="O25" s="270" t="s">
        <v>517</v>
      </c>
    </row>
    <row r="26" spans="1:15" ht="15" x14ac:dyDescent="0.3">
      <c r="A26" s="250" t="s">
        <v>532</v>
      </c>
      <c r="B26" s="251" t="s">
        <v>537</v>
      </c>
      <c r="C26" s="265">
        <v>1</v>
      </c>
      <c r="D26" s="266">
        <v>2011</v>
      </c>
      <c r="E26" s="267">
        <v>8920</v>
      </c>
      <c r="F26" s="250" t="s">
        <v>28</v>
      </c>
      <c r="G26" s="254" t="s">
        <v>538</v>
      </c>
      <c r="I26" s="255" t="s">
        <v>527</v>
      </c>
      <c r="J26" s="256" t="s">
        <v>530</v>
      </c>
      <c r="K26" s="257">
        <v>3</v>
      </c>
      <c r="L26" s="258">
        <v>2020</v>
      </c>
      <c r="M26" s="259">
        <v>14608.71</v>
      </c>
      <c r="N26" s="255" t="s">
        <v>318</v>
      </c>
      <c r="O26" s="260" t="s">
        <v>531</v>
      </c>
    </row>
    <row r="27" spans="1:15" ht="15" x14ac:dyDescent="0.3">
      <c r="A27" s="250" t="s">
        <v>536</v>
      </c>
      <c r="B27" s="251" t="s">
        <v>542</v>
      </c>
      <c r="C27" s="265">
        <v>7</v>
      </c>
      <c r="D27" s="266">
        <v>2011</v>
      </c>
      <c r="E27" s="267">
        <v>2617.44</v>
      </c>
      <c r="F27" s="250" t="s">
        <v>28</v>
      </c>
      <c r="G27" s="254" t="s">
        <v>543</v>
      </c>
      <c r="I27" s="255" t="s">
        <v>532</v>
      </c>
      <c r="J27" s="256" t="s">
        <v>534</v>
      </c>
      <c r="K27" s="257">
        <v>2</v>
      </c>
      <c r="L27" s="258">
        <v>2020</v>
      </c>
      <c r="M27" s="259">
        <v>12136.39</v>
      </c>
      <c r="N27" s="255" t="s">
        <v>318</v>
      </c>
      <c r="O27" s="260" t="s">
        <v>535</v>
      </c>
    </row>
    <row r="28" spans="1:15" ht="15" x14ac:dyDescent="0.3">
      <c r="A28" s="250" t="s">
        <v>541</v>
      </c>
      <c r="B28" s="251" t="s">
        <v>547</v>
      </c>
      <c r="C28" s="265">
        <v>1</v>
      </c>
      <c r="D28" s="266">
        <v>2015</v>
      </c>
      <c r="E28" s="267">
        <v>4278.5600000000004</v>
      </c>
      <c r="F28" s="250" t="s">
        <v>28</v>
      </c>
      <c r="G28" s="254" t="s">
        <v>548</v>
      </c>
      <c r="I28" s="255" t="s">
        <v>536</v>
      </c>
      <c r="J28" s="256" t="s">
        <v>539</v>
      </c>
      <c r="K28" s="257">
        <v>1</v>
      </c>
      <c r="L28" s="258">
        <v>2020</v>
      </c>
      <c r="M28" s="259">
        <v>1830.24</v>
      </c>
      <c r="N28" s="255" t="s">
        <v>318</v>
      </c>
      <c r="O28" s="260" t="s">
        <v>540</v>
      </c>
    </row>
    <row r="29" spans="1:15" ht="15" x14ac:dyDescent="0.3">
      <c r="A29" s="250" t="s">
        <v>546</v>
      </c>
      <c r="B29" s="251" t="s">
        <v>552</v>
      </c>
      <c r="C29" s="265">
        <v>1</v>
      </c>
      <c r="D29" s="266">
        <v>2012</v>
      </c>
      <c r="E29" s="267">
        <v>1107</v>
      </c>
      <c r="F29" s="250" t="s">
        <v>28</v>
      </c>
      <c r="G29" s="254" t="s">
        <v>553</v>
      </c>
      <c r="I29" s="255" t="s">
        <v>541</v>
      </c>
      <c r="J29" s="256" t="s">
        <v>544</v>
      </c>
      <c r="K29" s="257">
        <v>1</v>
      </c>
      <c r="L29" s="258">
        <v>2020</v>
      </c>
      <c r="M29" s="259">
        <v>1642.68</v>
      </c>
      <c r="N29" s="255" t="s">
        <v>318</v>
      </c>
      <c r="O29" s="260" t="s">
        <v>545</v>
      </c>
    </row>
    <row r="30" spans="1:15" ht="15" x14ac:dyDescent="0.3">
      <c r="A30" s="250" t="s">
        <v>551</v>
      </c>
      <c r="B30" s="251" t="s">
        <v>557</v>
      </c>
      <c r="C30" s="265">
        <v>1</v>
      </c>
      <c r="D30" s="266">
        <v>2015</v>
      </c>
      <c r="E30" s="267">
        <v>2006.1320000000001</v>
      </c>
      <c r="F30" s="250" t="s">
        <v>28</v>
      </c>
      <c r="G30" s="254" t="s">
        <v>558</v>
      </c>
      <c r="I30" s="255" t="s">
        <v>546</v>
      </c>
      <c r="J30" s="256" t="s">
        <v>549</v>
      </c>
      <c r="K30" s="257">
        <v>2</v>
      </c>
      <c r="L30" s="258">
        <v>2020</v>
      </c>
      <c r="M30" s="259">
        <v>18828.23</v>
      </c>
      <c r="N30" s="255" t="s">
        <v>318</v>
      </c>
      <c r="O30" s="260" t="s">
        <v>550</v>
      </c>
    </row>
    <row r="31" spans="1:15" ht="15" x14ac:dyDescent="0.3">
      <c r="A31" s="250" t="s">
        <v>556</v>
      </c>
      <c r="B31" s="251" t="s">
        <v>561</v>
      </c>
      <c r="C31" s="265">
        <v>1</v>
      </c>
      <c r="D31" s="266">
        <v>2011</v>
      </c>
      <c r="E31" s="267">
        <v>1690</v>
      </c>
      <c r="F31" s="250" t="s">
        <v>28</v>
      </c>
      <c r="G31" s="254" t="s">
        <v>562</v>
      </c>
      <c r="I31" s="255" t="s">
        <v>556</v>
      </c>
      <c r="J31" s="256" t="s">
        <v>476</v>
      </c>
      <c r="K31" s="257">
        <v>1</v>
      </c>
      <c r="L31" s="258">
        <v>2020</v>
      </c>
      <c r="M31" s="259">
        <v>8800</v>
      </c>
      <c r="N31" s="255" t="s">
        <v>318</v>
      </c>
      <c r="O31" s="260" t="s">
        <v>559</v>
      </c>
    </row>
    <row r="32" spans="1:15" ht="15" x14ac:dyDescent="0.3">
      <c r="A32" s="250" t="s">
        <v>560</v>
      </c>
      <c r="B32" s="251" t="s">
        <v>566</v>
      </c>
      <c r="C32" s="265">
        <v>1</v>
      </c>
      <c r="D32" s="266">
        <v>2015</v>
      </c>
      <c r="E32" s="267">
        <v>2299</v>
      </c>
      <c r="F32" s="250" t="s">
        <v>28</v>
      </c>
      <c r="G32" s="254" t="s">
        <v>567</v>
      </c>
      <c r="I32" s="255" t="s">
        <v>560</v>
      </c>
      <c r="J32" s="271" t="s">
        <v>563</v>
      </c>
      <c r="K32" s="272">
        <v>1</v>
      </c>
      <c r="L32" s="268">
        <v>2020</v>
      </c>
      <c r="M32" s="273">
        <v>699</v>
      </c>
      <c r="N32" s="255" t="s">
        <v>318</v>
      </c>
      <c r="O32" s="270" t="s">
        <v>564</v>
      </c>
    </row>
    <row r="33" spans="1:15" ht="15" x14ac:dyDescent="0.3">
      <c r="A33" s="250" t="s">
        <v>565</v>
      </c>
      <c r="B33" s="261" t="s">
        <v>571</v>
      </c>
      <c r="C33" s="250">
        <v>1</v>
      </c>
      <c r="D33" s="252">
        <v>2014</v>
      </c>
      <c r="E33" s="253">
        <v>649</v>
      </c>
      <c r="F33" s="250" t="s">
        <v>28</v>
      </c>
      <c r="G33" s="254" t="s">
        <v>572</v>
      </c>
      <c r="I33" s="255" t="s">
        <v>565</v>
      </c>
      <c r="J33" s="256" t="s">
        <v>568</v>
      </c>
      <c r="K33" s="255">
        <v>1</v>
      </c>
      <c r="L33" s="268">
        <v>2020</v>
      </c>
      <c r="M33" s="264">
        <v>1499</v>
      </c>
      <c r="N33" s="255" t="s">
        <v>318</v>
      </c>
      <c r="O33" s="260" t="s">
        <v>569</v>
      </c>
    </row>
    <row r="34" spans="1:15" ht="15" x14ac:dyDescent="0.3">
      <c r="A34" s="250" t="s">
        <v>570</v>
      </c>
      <c r="B34" s="261" t="s">
        <v>576</v>
      </c>
      <c r="C34" s="250">
        <v>1</v>
      </c>
      <c r="D34" s="252">
        <v>2014</v>
      </c>
      <c r="E34" s="253">
        <v>699</v>
      </c>
      <c r="F34" s="250" t="s">
        <v>28</v>
      </c>
      <c r="G34" s="254" t="s">
        <v>577</v>
      </c>
      <c r="I34" s="255" t="s">
        <v>570</v>
      </c>
      <c r="J34" s="274" t="s">
        <v>573</v>
      </c>
      <c r="K34" s="275">
        <v>1</v>
      </c>
      <c r="L34" s="276">
        <v>2020</v>
      </c>
      <c r="M34" s="277">
        <v>9600</v>
      </c>
      <c r="N34" s="255" t="s">
        <v>318</v>
      </c>
      <c r="O34" s="260" t="s">
        <v>574</v>
      </c>
    </row>
    <row r="35" spans="1:15" ht="15" x14ac:dyDescent="0.3">
      <c r="A35" s="250" t="s">
        <v>575</v>
      </c>
      <c r="B35" s="261" t="s">
        <v>580</v>
      </c>
      <c r="C35" s="250">
        <v>1</v>
      </c>
      <c r="D35" s="252">
        <v>2007</v>
      </c>
      <c r="E35" s="253">
        <v>849</v>
      </c>
      <c r="F35" s="250" t="s">
        <v>28</v>
      </c>
      <c r="G35" s="254" t="s">
        <v>581</v>
      </c>
      <c r="I35" s="255" t="s">
        <v>575</v>
      </c>
      <c r="J35" s="274" t="s">
        <v>573</v>
      </c>
      <c r="K35" s="275">
        <v>1</v>
      </c>
      <c r="L35" s="276">
        <v>2020</v>
      </c>
      <c r="M35" s="277">
        <v>980.8</v>
      </c>
      <c r="N35" s="255" t="s">
        <v>318</v>
      </c>
      <c r="O35" s="260" t="s">
        <v>578</v>
      </c>
    </row>
    <row r="36" spans="1:15" ht="15" x14ac:dyDescent="0.3">
      <c r="A36" s="250" t="s">
        <v>579</v>
      </c>
      <c r="B36" s="251" t="s">
        <v>587</v>
      </c>
      <c r="C36" s="265">
        <v>1</v>
      </c>
      <c r="D36" s="266">
        <v>2016</v>
      </c>
      <c r="E36" s="267">
        <v>94464</v>
      </c>
      <c r="F36" s="250" t="s">
        <v>28</v>
      </c>
      <c r="G36" s="254" t="s">
        <v>588</v>
      </c>
      <c r="I36" s="255" t="s">
        <v>579</v>
      </c>
      <c r="J36" s="278" t="s">
        <v>582</v>
      </c>
      <c r="K36" s="275">
        <v>1</v>
      </c>
      <c r="L36" s="276">
        <v>2020</v>
      </c>
      <c r="M36" s="277">
        <v>1601.9</v>
      </c>
      <c r="N36" s="255" t="s">
        <v>318</v>
      </c>
      <c r="O36" s="279" t="s">
        <v>583</v>
      </c>
    </row>
    <row r="37" spans="1:15" ht="15" x14ac:dyDescent="0.3">
      <c r="A37" s="250" t="s">
        <v>596</v>
      </c>
      <c r="B37" s="283" t="s">
        <v>573</v>
      </c>
      <c r="C37" s="265">
        <v>1</v>
      </c>
      <c r="D37" s="266">
        <v>2014</v>
      </c>
      <c r="E37" s="267">
        <v>719.55</v>
      </c>
      <c r="F37" s="250" t="s">
        <v>28</v>
      </c>
      <c r="G37" s="254" t="s">
        <v>606</v>
      </c>
      <c r="I37" s="255" t="s">
        <v>584</v>
      </c>
      <c r="J37" s="256" t="s">
        <v>585</v>
      </c>
      <c r="K37" s="280">
        <v>1</v>
      </c>
      <c r="L37" s="258">
        <v>2020</v>
      </c>
      <c r="M37" s="281">
        <v>6399.69</v>
      </c>
      <c r="N37" s="255" t="s">
        <v>318</v>
      </c>
      <c r="O37" s="279" t="s">
        <v>586</v>
      </c>
    </row>
    <row r="38" spans="1:15" ht="15" x14ac:dyDescent="0.3">
      <c r="A38" s="250" t="s">
        <v>601</v>
      </c>
      <c r="B38" s="283" t="s">
        <v>573</v>
      </c>
      <c r="C38" s="265">
        <v>1</v>
      </c>
      <c r="D38" s="266">
        <v>2015</v>
      </c>
      <c r="E38" s="267">
        <v>756.45</v>
      </c>
      <c r="F38" s="250" t="s">
        <v>28</v>
      </c>
      <c r="G38" s="254" t="s">
        <v>610</v>
      </c>
      <c r="I38" s="255" t="s">
        <v>591</v>
      </c>
      <c r="J38" s="256" t="s">
        <v>594</v>
      </c>
      <c r="K38" s="257">
        <v>1</v>
      </c>
      <c r="L38" s="258">
        <v>2021</v>
      </c>
      <c r="M38" s="259">
        <v>4575.6000000000004</v>
      </c>
      <c r="N38" s="255" t="s">
        <v>318</v>
      </c>
      <c r="O38" s="260" t="s">
        <v>595</v>
      </c>
    </row>
    <row r="39" spans="1:15" ht="15" x14ac:dyDescent="0.3">
      <c r="A39" s="250" t="s">
        <v>605</v>
      </c>
      <c r="B39" s="283" t="s">
        <v>614</v>
      </c>
      <c r="C39" s="265">
        <v>1</v>
      </c>
      <c r="D39" s="266">
        <v>2011</v>
      </c>
      <c r="E39" s="267">
        <v>547.35</v>
      </c>
      <c r="F39" s="250" t="s">
        <v>28</v>
      </c>
      <c r="G39" s="254" t="s">
        <v>615</v>
      </c>
      <c r="I39" s="255" t="s">
        <v>596</v>
      </c>
      <c r="J39" s="256" t="s">
        <v>599</v>
      </c>
      <c r="K39" s="257">
        <v>1</v>
      </c>
      <c r="L39" s="258">
        <v>2021</v>
      </c>
      <c r="M39" s="259">
        <v>6949.5</v>
      </c>
      <c r="N39" s="255" t="s">
        <v>318</v>
      </c>
      <c r="O39" s="260" t="s">
        <v>600</v>
      </c>
    </row>
    <row r="40" spans="1:15" ht="15" x14ac:dyDescent="0.3">
      <c r="A40" s="250" t="s">
        <v>618</v>
      </c>
      <c r="B40" s="283" t="s">
        <v>573</v>
      </c>
      <c r="C40" s="265">
        <v>1</v>
      </c>
      <c r="D40" s="266">
        <v>2017</v>
      </c>
      <c r="E40" s="267">
        <v>781.05</v>
      </c>
      <c r="F40" s="250" t="s">
        <v>28</v>
      </c>
      <c r="G40" s="254" t="s">
        <v>630</v>
      </c>
      <c r="I40" s="255" t="s">
        <v>601</v>
      </c>
      <c r="J40" s="274" t="s">
        <v>573</v>
      </c>
      <c r="K40" s="275">
        <v>1</v>
      </c>
      <c r="L40" s="276">
        <v>2021</v>
      </c>
      <c r="M40" s="277">
        <v>928.65</v>
      </c>
      <c r="N40" s="255" t="s">
        <v>318</v>
      </c>
      <c r="O40" s="260" t="s">
        <v>604</v>
      </c>
    </row>
    <row r="41" spans="1:15" ht="15" x14ac:dyDescent="0.3">
      <c r="A41" s="250" t="s">
        <v>629</v>
      </c>
      <c r="B41" s="251" t="s">
        <v>639</v>
      </c>
      <c r="C41" s="265">
        <v>1</v>
      </c>
      <c r="D41" s="266">
        <v>2017</v>
      </c>
      <c r="E41" s="282">
        <v>958.44</v>
      </c>
      <c r="F41" s="250" t="s">
        <v>28</v>
      </c>
      <c r="G41" s="254" t="s">
        <v>640</v>
      </c>
      <c r="I41" s="255" t="s">
        <v>609</v>
      </c>
      <c r="J41" s="256" t="s">
        <v>611</v>
      </c>
      <c r="K41" s="280">
        <v>2</v>
      </c>
      <c r="L41" s="284">
        <v>2021</v>
      </c>
      <c r="M41" s="281">
        <v>5817.9</v>
      </c>
      <c r="N41" s="255" t="s">
        <v>318</v>
      </c>
      <c r="O41" s="279" t="s">
        <v>612</v>
      </c>
    </row>
    <row r="42" spans="1:15" ht="15" x14ac:dyDescent="0.3">
      <c r="A42" s="250" t="s">
        <v>633</v>
      </c>
      <c r="B42" s="251" t="s">
        <v>643</v>
      </c>
      <c r="C42" s="265">
        <v>1</v>
      </c>
      <c r="D42" s="266">
        <v>2016</v>
      </c>
      <c r="E42" s="282">
        <v>1647.3</v>
      </c>
      <c r="F42" s="250" t="s">
        <v>28</v>
      </c>
      <c r="G42" s="254" t="s">
        <v>644</v>
      </c>
      <c r="I42" s="255" t="s">
        <v>613</v>
      </c>
      <c r="J42" s="256" t="s">
        <v>616</v>
      </c>
      <c r="K42" s="257">
        <v>3</v>
      </c>
      <c r="L42" s="258">
        <v>2021</v>
      </c>
      <c r="M42" s="259">
        <v>15254.46</v>
      </c>
      <c r="N42" s="255" t="s">
        <v>318</v>
      </c>
      <c r="O42" s="260" t="s">
        <v>617</v>
      </c>
    </row>
    <row r="43" spans="1:15" ht="15" x14ac:dyDescent="0.3">
      <c r="A43" s="250" t="s">
        <v>638</v>
      </c>
      <c r="B43" s="251" t="s">
        <v>648</v>
      </c>
      <c r="C43" s="265">
        <v>1</v>
      </c>
      <c r="D43" s="266">
        <v>2009</v>
      </c>
      <c r="E43" s="282">
        <v>1701.9</v>
      </c>
      <c r="F43" s="250" t="s">
        <v>28</v>
      </c>
      <c r="G43" s="254" t="s">
        <v>649</v>
      </c>
      <c r="I43" s="255" t="s">
        <v>624</v>
      </c>
      <c r="J43" s="271" t="s">
        <v>627</v>
      </c>
      <c r="K43" s="272">
        <v>1</v>
      </c>
      <c r="L43" s="268">
        <v>2022</v>
      </c>
      <c r="M43" s="273">
        <v>1499</v>
      </c>
      <c r="N43" s="255" t="s">
        <v>318</v>
      </c>
      <c r="O43" s="260" t="s">
        <v>628</v>
      </c>
    </row>
    <row r="44" spans="1:15" ht="15" x14ac:dyDescent="0.3">
      <c r="A44" s="250" t="s">
        <v>642</v>
      </c>
      <c r="B44" s="251" t="s">
        <v>653</v>
      </c>
      <c r="C44" s="265">
        <v>1</v>
      </c>
      <c r="D44" s="266">
        <v>2017</v>
      </c>
      <c r="E44" s="282">
        <v>929.59</v>
      </c>
      <c r="F44" s="250" t="s">
        <v>28</v>
      </c>
      <c r="G44" s="254" t="s">
        <v>654</v>
      </c>
      <c r="I44" s="255" t="s">
        <v>629</v>
      </c>
      <c r="J44" s="271" t="s">
        <v>631</v>
      </c>
      <c r="K44" s="272">
        <v>1</v>
      </c>
      <c r="L44" s="268">
        <v>2022</v>
      </c>
      <c r="M44" s="273">
        <v>999</v>
      </c>
      <c r="N44" s="255" t="s">
        <v>318</v>
      </c>
      <c r="O44" s="270" t="s">
        <v>632</v>
      </c>
    </row>
    <row r="45" spans="1:15" ht="15" x14ac:dyDescent="0.3">
      <c r="A45" s="250" t="s">
        <v>652</v>
      </c>
      <c r="B45" s="285" t="s">
        <v>662</v>
      </c>
      <c r="C45" s="286">
        <v>1</v>
      </c>
      <c r="D45" s="287">
        <v>2018</v>
      </c>
      <c r="E45" s="290">
        <v>3603.9</v>
      </c>
      <c r="F45" s="250" t="s">
        <v>28</v>
      </c>
      <c r="G45" s="289" t="s">
        <v>663</v>
      </c>
      <c r="I45" s="255" t="s">
        <v>633</v>
      </c>
      <c r="J45" s="256" t="s">
        <v>636</v>
      </c>
      <c r="K45" s="255">
        <v>1</v>
      </c>
      <c r="L45" s="268">
        <v>2022</v>
      </c>
      <c r="M45" s="264">
        <v>949</v>
      </c>
      <c r="N45" s="255" t="s">
        <v>318</v>
      </c>
      <c r="O45" s="260" t="s">
        <v>637</v>
      </c>
    </row>
    <row r="46" spans="1:15" ht="15" x14ac:dyDescent="0.3">
      <c r="A46" s="250" t="s">
        <v>657</v>
      </c>
      <c r="B46" s="285" t="s">
        <v>496</v>
      </c>
      <c r="C46" s="286">
        <v>1</v>
      </c>
      <c r="D46" s="287">
        <v>2018</v>
      </c>
      <c r="E46" s="288">
        <v>3554.7</v>
      </c>
      <c r="F46" s="250" t="s">
        <v>28</v>
      </c>
      <c r="G46" s="289" t="s">
        <v>667</v>
      </c>
      <c r="I46" s="255" t="s">
        <v>638</v>
      </c>
      <c r="J46" s="256" t="s">
        <v>568</v>
      </c>
      <c r="K46" s="255">
        <v>1</v>
      </c>
      <c r="L46" s="268">
        <v>2022</v>
      </c>
      <c r="M46" s="264">
        <v>1779</v>
      </c>
      <c r="N46" s="255" t="s">
        <v>318</v>
      </c>
      <c r="O46" s="260" t="s">
        <v>641</v>
      </c>
    </row>
    <row r="47" spans="1:15" ht="15" x14ac:dyDescent="0.3">
      <c r="A47" s="250" t="s">
        <v>661</v>
      </c>
      <c r="B47" s="285" t="s">
        <v>476</v>
      </c>
      <c r="C47" s="286">
        <v>1</v>
      </c>
      <c r="D47" s="287">
        <v>2018</v>
      </c>
      <c r="E47" s="288">
        <v>9225</v>
      </c>
      <c r="F47" s="250" t="s">
        <v>28</v>
      </c>
      <c r="G47" s="289" t="s">
        <v>671</v>
      </c>
      <c r="I47" s="255" t="s">
        <v>642</v>
      </c>
      <c r="J47" s="256" t="s">
        <v>645</v>
      </c>
      <c r="K47" s="280">
        <v>2</v>
      </c>
      <c r="L47" s="284">
        <v>2022</v>
      </c>
      <c r="M47" s="281">
        <v>5300</v>
      </c>
      <c r="N47" s="255" t="s">
        <v>318</v>
      </c>
      <c r="O47" s="279" t="s">
        <v>646</v>
      </c>
    </row>
    <row r="48" spans="1:15" ht="15" x14ac:dyDescent="0.3">
      <c r="A48" s="250" t="s">
        <v>666</v>
      </c>
      <c r="B48" s="285" t="s">
        <v>675</v>
      </c>
      <c r="C48" s="286">
        <v>1</v>
      </c>
      <c r="D48" s="287">
        <v>2018</v>
      </c>
      <c r="E48" s="288">
        <v>4199</v>
      </c>
      <c r="F48" s="250" t="s">
        <v>28</v>
      </c>
      <c r="G48" s="289" t="s">
        <v>676</v>
      </c>
      <c r="I48" s="255" t="s">
        <v>647</v>
      </c>
      <c r="J48" s="256" t="s">
        <v>650</v>
      </c>
      <c r="K48" s="280">
        <v>5</v>
      </c>
      <c r="L48" s="258">
        <v>2022</v>
      </c>
      <c r="M48" s="281">
        <v>3567</v>
      </c>
      <c r="N48" s="255" t="s">
        <v>318</v>
      </c>
      <c r="O48" s="279" t="s">
        <v>651</v>
      </c>
    </row>
    <row r="49" spans="1:15" ht="15" x14ac:dyDescent="0.3">
      <c r="A49" s="250" t="s">
        <v>670</v>
      </c>
      <c r="B49" s="293" t="s">
        <v>680</v>
      </c>
      <c r="C49" s="294">
        <v>1</v>
      </c>
      <c r="D49" s="295">
        <v>2018</v>
      </c>
      <c r="E49" s="269">
        <v>399</v>
      </c>
      <c r="F49" s="250" t="s">
        <v>28</v>
      </c>
      <c r="G49" s="289" t="s">
        <v>681</v>
      </c>
      <c r="I49" s="255" t="s">
        <v>652</v>
      </c>
      <c r="J49" s="256" t="s">
        <v>655</v>
      </c>
      <c r="K49" s="280">
        <v>2</v>
      </c>
      <c r="L49" s="258">
        <v>2022</v>
      </c>
      <c r="M49" s="281">
        <v>1518</v>
      </c>
      <c r="N49" s="255" t="s">
        <v>318</v>
      </c>
      <c r="O49" s="279" t="s">
        <v>656</v>
      </c>
    </row>
    <row r="50" spans="1:15" ht="15" x14ac:dyDescent="0.3">
      <c r="A50" s="241"/>
      <c r="C50" s="241"/>
      <c r="D50" s="299" t="s">
        <v>688</v>
      </c>
      <c r="E50" s="300">
        <f>SUM(E17:E49)</f>
        <v>199342.522</v>
      </c>
      <c r="F50" s="241"/>
      <c r="G50" s="241"/>
      <c r="I50" s="255" t="s">
        <v>657</v>
      </c>
      <c r="J50" s="256" t="s">
        <v>659</v>
      </c>
      <c r="K50" s="280">
        <v>1</v>
      </c>
      <c r="L50" s="258">
        <v>2022</v>
      </c>
      <c r="M50" s="281">
        <v>3605.8</v>
      </c>
      <c r="N50" s="255" t="s">
        <v>318</v>
      </c>
      <c r="O50" s="279" t="s">
        <v>660</v>
      </c>
    </row>
    <row r="51" spans="1:15" ht="15" x14ac:dyDescent="0.3">
      <c r="A51" s="241"/>
      <c r="C51" s="241"/>
      <c r="D51" s="241"/>
      <c r="F51" s="241"/>
      <c r="G51" s="241"/>
      <c r="I51" s="255" t="s">
        <v>661</v>
      </c>
      <c r="J51" s="256" t="s">
        <v>664</v>
      </c>
      <c r="K51" s="257">
        <v>1</v>
      </c>
      <c r="L51" s="258">
        <v>2022</v>
      </c>
      <c r="M51" s="259">
        <v>6920.1</v>
      </c>
      <c r="N51" s="255" t="s">
        <v>318</v>
      </c>
      <c r="O51" s="260" t="s">
        <v>665</v>
      </c>
    </row>
    <row r="52" spans="1:15" ht="15" x14ac:dyDescent="0.3">
      <c r="A52" s="241"/>
      <c r="C52" s="241"/>
      <c r="D52" s="241"/>
      <c r="F52" s="241"/>
      <c r="G52" s="241"/>
      <c r="I52" s="255" t="s">
        <v>666</v>
      </c>
      <c r="J52" s="256" t="s">
        <v>668</v>
      </c>
      <c r="K52" s="257">
        <v>1</v>
      </c>
      <c r="L52" s="258">
        <v>2022</v>
      </c>
      <c r="M52" s="259">
        <v>7490.7</v>
      </c>
      <c r="N52" s="255" t="s">
        <v>318</v>
      </c>
      <c r="O52" s="260" t="s">
        <v>669</v>
      </c>
    </row>
    <row r="53" spans="1:15" ht="15" x14ac:dyDescent="0.3">
      <c r="A53" s="241"/>
      <c r="C53" s="241"/>
      <c r="D53" s="241"/>
      <c r="F53" s="241"/>
      <c r="G53" s="241"/>
      <c r="I53" s="255" t="s">
        <v>670</v>
      </c>
      <c r="J53" s="256" t="s">
        <v>672</v>
      </c>
      <c r="K53" s="257">
        <v>1</v>
      </c>
      <c r="L53" s="258">
        <v>2022</v>
      </c>
      <c r="M53" s="259">
        <v>3463.39</v>
      </c>
      <c r="N53" s="255" t="s">
        <v>318</v>
      </c>
      <c r="O53" s="260" t="s">
        <v>673</v>
      </c>
    </row>
    <row r="54" spans="1:15" ht="15" x14ac:dyDescent="0.3">
      <c r="A54" s="241"/>
      <c r="C54" s="241"/>
      <c r="D54" s="241"/>
      <c r="F54" s="241"/>
      <c r="G54" s="241"/>
      <c r="I54" s="255" t="s">
        <v>674</v>
      </c>
      <c r="J54" s="291" t="s">
        <v>677</v>
      </c>
      <c r="K54" s="275">
        <v>3</v>
      </c>
      <c r="L54" s="276">
        <v>2022</v>
      </c>
      <c r="M54" s="292">
        <v>6000</v>
      </c>
      <c r="N54" s="255" t="s">
        <v>318</v>
      </c>
      <c r="O54" s="260" t="s">
        <v>678</v>
      </c>
    </row>
    <row r="55" spans="1:15" ht="15" x14ac:dyDescent="0.3">
      <c r="A55" s="241"/>
      <c r="C55" s="241"/>
      <c r="D55" s="241"/>
      <c r="F55" s="241"/>
      <c r="G55" s="241"/>
      <c r="I55" s="255" t="s">
        <v>679</v>
      </c>
      <c r="J55" s="262" t="s">
        <v>682</v>
      </c>
      <c r="K55" s="275">
        <v>1</v>
      </c>
      <c r="L55" s="276">
        <v>2022</v>
      </c>
      <c r="M55" s="292">
        <v>2400</v>
      </c>
      <c r="N55" s="255" t="s">
        <v>318</v>
      </c>
      <c r="O55" s="260" t="s">
        <v>683</v>
      </c>
    </row>
    <row r="56" spans="1:15" ht="15" x14ac:dyDescent="0.3">
      <c r="A56" s="241"/>
      <c r="C56" s="241"/>
      <c r="D56" s="241"/>
      <c r="F56" s="241"/>
      <c r="G56" s="241"/>
      <c r="I56" s="255" t="s">
        <v>691</v>
      </c>
      <c r="J56" s="256" t="s">
        <v>692</v>
      </c>
      <c r="K56" s="257">
        <v>1</v>
      </c>
      <c r="L56" s="258">
        <v>2023</v>
      </c>
      <c r="M56" s="292">
        <v>7441.5</v>
      </c>
      <c r="N56" s="255" t="s">
        <v>318</v>
      </c>
      <c r="O56" s="260" t="s">
        <v>693</v>
      </c>
    </row>
    <row r="57" spans="1:15" ht="15" x14ac:dyDescent="0.3">
      <c r="A57" s="241"/>
      <c r="C57" s="241"/>
      <c r="D57" s="241"/>
      <c r="F57" s="241"/>
      <c r="G57" s="241"/>
      <c r="I57" s="255" t="s">
        <v>694</v>
      </c>
      <c r="J57" s="274" t="s">
        <v>695</v>
      </c>
      <c r="K57" s="257">
        <v>2</v>
      </c>
      <c r="L57" s="258">
        <v>2023</v>
      </c>
      <c r="M57" s="292">
        <v>1476</v>
      </c>
      <c r="N57" s="255" t="s">
        <v>318</v>
      </c>
      <c r="O57" s="260" t="s">
        <v>696</v>
      </c>
    </row>
    <row r="58" spans="1:15" ht="15" x14ac:dyDescent="0.3">
      <c r="A58" s="241"/>
      <c r="C58" s="241"/>
      <c r="D58" s="241"/>
      <c r="F58" s="241"/>
      <c r="G58" s="241"/>
      <c r="I58" s="255" t="s">
        <v>697</v>
      </c>
      <c r="J58" s="256" t="s">
        <v>698</v>
      </c>
      <c r="K58" s="257">
        <v>1</v>
      </c>
      <c r="L58" s="258">
        <v>2023</v>
      </c>
      <c r="M58" s="292">
        <v>6150</v>
      </c>
      <c r="N58" s="255" t="s">
        <v>318</v>
      </c>
      <c r="O58" s="260" t="s">
        <v>699</v>
      </c>
    </row>
    <row r="59" spans="1:15" ht="15" x14ac:dyDescent="0.3">
      <c r="A59" s="241"/>
      <c r="C59" s="241"/>
      <c r="D59" s="241"/>
      <c r="F59" s="241"/>
      <c r="G59" s="241"/>
      <c r="I59" s="255" t="s">
        <v>700</v>
      </c>
      <c r="J59" s="256" t="s">
        <v>701</v>
      </c>
      <c r="K59" s="257">
        <v>1</v>
      </c>
      <c r="L59" s="258">
        <v>2023</v>
      </c>
      <c r="M59" s="292">
        <v>3075</v>
      </c>
      <c r="N59" s="255" t="s">
        <v>318</v>
      </c>
      <c r="O59" s="260" t="s">
        <v>702</v>
      </c>
    </row>
    <row r="60" spans="1:15" ht="15" x14ac:dyDescent="0.3">
      <c r="A60" s="241"/>
      <c r="C60" s="241"/>
      <c r="D60" s="241"/>
      <c r="F60" s="241"/>
      <c r="G60" s="241"/>
      <c r="I60" s="255" t="s">
        <v>703</v>
      </c>
      <c r="J60" s="256" t="s">
        <v>704</v>
      </c>
      <c r="K60" s="257">
        <v>1</v>
      </c>
      <c r="L60" s="258">
        <v>2023</v>
      </c>
      <c r="M60" s="292">
        <v>1199.99</v>
      </c>
      <c r="N60" s="255" t="s">
        <v>318</v>
      </c>
      <c r="O60" s="260" t="s">
        <v>705</v>
      </c>
    </row>
    <row r="61" spans="1:15" ht="15" x14ac:dyDescent="0.3">
      <c r="A61" s="241"/>
      <c r="C61" s="241"/>
      <c r="D61" s="241"/>
      <c r="F61" s="241"/>
      <c r="G61" s="241"/>
      <c r="I61" s="255" t="s">
        <v>706</v>
      </c>
      <c r="J61" s="256" t="s">
        <v>707</v>
      </c>
      <c r="K61" s="257">
        <v>1</v>
      </c>
      <c r="L61" s="258">
        <v>2023</v>
      </c>
      <c r="M61" s="292">
        <v>1741.33</v>
      </c>
      <c r="N61" s="255" t="s">
        <v>318</v>
      </c>
      <c r="O61" s="260" t="s">
        <v>708</v>
      </c>
    </row>
    <row r="62" spans="1:15" ht="15" x14ac:dyDescent="0.3">
      <c r="A62" s="363"/>
      <c r="D62" s="241"/>
      <c r="I62" s="255" t="s">
        <v>709</v>
      </c>
      <c r="J62" s="256" t="s">
        <v>710</v>
      </c>
      <c r="K62" s="257">
        <v>1</v>
      </c>
      <c r="L62" s="258">
        <v>2023</v>
      </c>
      <c r="M62" s="292">
        <v>2599</v>
      </c>
      <c r="N62" s="255" t="s">
        <v>318</v>
      </c>
      <c r="O62" s="260" t="s">
        <v>711</v>
      </c>
    </row>
    <row r="63" spans="1:15" ht="15" x14ac:dyDescent="0.3">
      <c r="I63" s="255" t="s">
        <v>712</v>
      </c>
      <c r="J63" s="256" t="s">
        <v>713</v>
      </c>
      <c r="K63" s="257">
        <v>1</v>
      </c>
      <c r="L63" s="258">
        <v>2023</v>
      </c>
      <c r="M63" s="292">
        <v>6333.27</v>
      </c>
      <c r="N63" s="255" t="s">
        <v>318</v>
      </c>
      <c r="O63" s="260" t="s">
        <v>714</v>
      </c>
    </row>
    <row r="64" spans="1:15" ht="15" x14ac:dyDescent="0.3">
      <c r="A64" s="296"/>
      <c r="B64" s="297"/>
      <c r="C64" s="298"/>
      <c r="F64" s="301"/>
      <c r="G64" s="297"/>
      <c r="I64" s="255" t="s">
        <v>715</v>
      </c>
      <c r="J64" s="308" t="s">
        <v>716</v>
      </c>
      <c r="K64" s="257">
        <v>8</v>
      </c>
      <c r="L64" s="309">
        <v>2024</v>
      </c>
      <c r="M64" s="292">
        <f>3565.77*8</f>
        <v>28526.16</v>
      </c>
      <c r="N64" s="255" t="s">
        <v>318</v>
      </c>
      <c r="O64" s="260" t="s">
        <v>717</v>
      </c>
    </row>
    <row r="65" spans="1:15" ht="15" customHeight="1" x14ac:dyDescent="0.3">
      <c r="I65" s="255" t="s">
        <v>718</v>
      </c>
      <c r="J65" s="310" t="s">
        <v>719</v>
      </c>
      <c r="K65" s="257">
        <v>2</v>
      </c>
      <c r="L65" s="309">
        <v>2024</v>
      </c>
      <c r="M65" s="311">
        <f>3284.1*2</f>
        <v>6568.2</v>
      </c>
      <c r="N65" s="255" t="s">
        <v>318</v>
      </c>
      <c r="O65" s="312" t="s">
        <v>720</v>
      </c>
    </row>
    <row r="66" spans="1:15" ht="15" customHeight="1" x14ac:dyDescent="0.3">
      <c r="I66" s="255" t="s">
        <v>721</v>
      </c>
      <c r="J66" s="256" t="s">
        <v>722</v>
      </c>
      <c r="K66" s="257">
        <v>2</v>
      </c>
      <c r="L66" s="309">
        <v>2024</v>
      </c>
      <c r="M66" s="311">
        <f>1377.6*2</f>
        <v>2755.2</v>
      </c>
      <c r="N66" s="255" t="s">
        <v>318</v>
      </c>
      <c r="O66" s="313" t="s">
        <v>723</v>
      </c>
    </row>
    <row r="67" spans="1:15" ht="15" customHeight="1" x14ac:dyDescent="0.3">
      <c r="A67" s="296"/>
      <c r="B67" s="297"/>
      <c r="C67" s="298"/>
      <c r="D67" s="305"/>
      <c r="E67" s="306"/>
      <c r="F67" s="301"/>
      <c r="G67" s="297"/>
      <c r="I67" s="255" t="s">
        <v>724</v>
      </c>
      <c r="J67" s="308" t="s">
        <v>725</v>
      </c>
      <c r="K67" s="257">
        <v>1</v>
      </c>
      <c r="L67" s="309">
        <v>2024</v>
      </c>
      <c r="M67" s="311">
        <v>2570.6999999999998</v>
      </c>
      <c r="N67" s="255" t="s">
        <v>318</v>
      </c>
      <c r="O67" s="313" t="s">
        <v>726</v>
      </c>
    </row>
    <row r="68" spans="1:15" ht="15" customHeight="1" x14ac:dyDescent="0.3">
      <c r="A68" s="296"/>
      <c r="B68" s="297"/>
      <c r="C68" s="307"/>
      <c r="D68" s="364" t="s">
        <v>761</v>
      </c>
      <c r="E68" s="365">
        <f>E4+E5+E6+E7+E8+E9+E10+E11+E12+E13+E14+E15+M14+M13+M12+M11+M10+M9+M7+M6+M5+M4</f>
        <v>588153.51</v>
      </c>
      <c r="F68" s="301"/>
      <c r="G68" s="297"/>
      <c r="I68" s="255" t="s">
        <v>727</v>
      </c>
      <c r="J68" s="308" t="s">
        <v>728</v>
      </c>
      <c r="K68" s="257">
        <v>1</v>
      </c>
      <c r="L68" s="309">
        <v>2024</v>
      </c>
      <c r="M68" s="311">
        <v>2423.1</v>
      </c>
      <c r="N68" s="255" t="s">
        <v>318</v>
      </c>
      <c r="O68" s="308" t="s">
        <v>729</v>
      </c>
    </row>
    <row r="69" spans="1:15" ht="15" customHeight="1" x14ac:dyDescent="0.3">
      <c r="A69" s="296"/>
      <c r="B69" s="297"/>
      <c r="C69" s="307"/>
      <c r="D69" s="364" t="s">
        <v>762</v>
      </c>
      <c r="E69" s="365">
        <f>M8</f>
        <v>10762.5</v>
      </c>
      <c r="F69" s="301"/>
      <c r="G69" s="297"/>
      <c r="I69" s="255" t="s">
        <v>730</v>
      </c>
      <c r="J69" s="308" t="s">
        <v>731</v>
      </c>
      <c r="K69" s="257">
        <v>1</v>
      </c>
      <c r="L69" s="309">
        <v>2024</v>
      </c>
      <c r="M69" s="311">
        <v>9458.2099999999991</v>
      </c>
      <c r="N69" s="255" t="s">
        <v>318</v>
      </c>
      <c r="O69" s="308" t="s">
        <v>732</v>
      </c>
    </row>
    <row r="70" spans="1:15" ht="15" customHeight="1" x14ac:dyDescent="0.3">
      <c r="A70" s="296"/>
      <c r="B70" s="297"/>
      <c r="C70" s="298"/>
      <c r="D70" s="305"/>
      <c r="E70" s="306"/>
      <c r="F70" s="301"/>
      <c r="G70" s="297"/>
      <c r="I70" s="255" t="s">
        <v>733</v>
      </c>
      <c r="J70" s="308" t="s">
        <v>734</v>
      </c>
      <c r="K70" s="257">
        <v>1</v>
      </c>
      <c r="L70" s="309">
        <v>2024</v>
      </c>
      <c r="M70" s="311">
        <v>1498</v>
      </c>
      <c r="N70" s="255" t="s">
        <v>318</v>
      </c>
      <c r="O70" s="313" t="s">
        <v>735</v>
      </c>
    </row>
    <row r="71" spans="1:15" ht="15" customHeight="1" x14ac:dyDescent="0.3">
      <c r="A71" s="296"/>
      <c r="B71" s="297"/>
      <c r="C71" s="298"/>
      <c r="D71" s="305"/>
      <c r="E71" s="306"/>
      <c r="F71" s="301"/>
      <c r="G71" s="297"/>
      <c r="I71" s="255" t="s">
        <v>736</v>
      </c>
      <c r="J71" s="308" t="s">
        <v>737</v>
      </c>
      <c r="K71" s="257">
        <v>1</v>
      </c>
      <c r="L71" s="309">
        <v>2024</v>
      </c>
      <c r="M71" s="311">
        <v>2700</v>
      </c>
      <c r="N71" s="255" t="s">
        <v>318</v>
      </c>
      <c r="O71" s="313" t="s">
        <v>738</v>
      </c>
    </row>
    <row r="72" spans="1:15" ht="15" customHeight="1" x14ac:dyDescent="0.3">
      <c r="A72" s="296"/>
      <c r="B72" s="297"/>
      <c r="C72" s="298"/>
      <c r="D72" s="305"/>
      <c r="E72" s="306"/>
      <c r="F72" s="301"/>
      <c r="G72" s="297"/>
      <c r="I72" s="255" t="s">
        <v>739</v>
      </c>
      <c r="J72" s="308" t="s">
        <v>740</v>
      </c>
      <c r="K72" s="257">
        <v>1</v>
      </c>
      <c r="L72" s="309">
        <v>2024</v>
      </c>
      <c r="M72" s="311">
        <v>6100.8</v>
      </c>
      <c r="N72" s="255" t="s">
        <v>318</v>
      </c>
      <c r="O72" s="313" t="s">
        <v>741</v>
      </c>
    </row>
    <row r="73" spans="1:15" ht="15" customHeight="1" x14ac:dyDescent="0.3">
      <c r="A73" s="296"/>
      <c r="B73" s="297"/>
      <c r="C73" s="298"/>
      <c r="D73" s="305"/>
      <c r="E73" s="306"/>
      <c r="F73" s="301"/>
      <c r="G73" s="297"/>
      <c r="I73" s="255" t="s">
        <v>750</v>
      </c>
      <c r="J73" s="367" t="s">
        <v>752</v>
      </c>
      <c r="K73" s="371">
        <v>2</v>
      </c>
      <c r="L73" s="368">
        <v>2025</v>
      </c>
      <c r="M73" s="369">
        <v>3638.74</v>
      </c>
      <c r="N73" s="370" t="s">
        <v>318</v>
      </c>
      <c r="O73" s="367" t="s">
        <v>753</v>
      </c>
    </row>
    <row r="74" spans="1:15" ht="15" customHeight="1" x14ac:dyDescent="0.3">
      <c r="A74" s="296"/>
      <c r="B74" s="297"/>
      <c r="C74" s="307"/>
      <c r="D74" s="305"/>
      <c r="E74" s="306"/>
      <c r="F74" s="301"/>
      <c r="G74" s="297"/>
      <c r="I74" s="255" t="s">
        <v>751</v>
      </c>
      <c r="J74" s="367" t="s">
        <v>754</v>
      </c>
      <c r="K74" s="371">
        <v>1</v>
      </c>
      <c r="L74" s="368">
        <v>2025</v>
      </c>
      <c r="M74" s="369">
        <v>853.76</v>
      </c>
      <c r="N74" s="370" t="s">
        <v>318</v>
      </c>
      <c r="O74" s="367" t="s">
        <v>755</v>
      </c>
    </row>
    <row r="75" spans="1:15" ht="15" x14ac:dyDescent="0.3">
      <c r="A75" s="241"/>
      <c r="C75" s="241"/>
      <c r="F75" s="241"/>
      <c r="G75" s="241"/>
      <c r="I75" s="255" t="s">
        <v>759</v>
      </c>
      <c r="J75" s="367" t="s">
        <v>756</v>
      </c>
      <c r="K75" s="371">
        <v>1</v>
      </c>
      <c r="L75" s="368">
        <v>2025</v>
      </c>
      <c r="M75" s="369">
        <v>1098.99</v>
      </c>
      <c r="N75" s="370" t="s">
        <v>318</v>
      </c>
      <c r="O75" s="367" t="s">
        <v>757</v>
      </c>
    </row>
    <row r="76" spans="1:15" ht="15" x14ac:dyDescent="0.3">
      <c r="A76" s="241"/>
      <c r="C76" s="241"/>
      <c r="D76" s="241"/>
      <c r="F76" s="241"/>
      <c r="G76" s="241"/>
      <c r="I76" s="255" t="s">
        <v>760</v>
      </c>
      <c r="J76" s="367" t="s">
        <v>476</v>
      </c>
      <c r="K76" s="371">
        <v>1</v>
      </c>
      <c r="L76" s="368">
        <v>2025</v>
      </c>
      <c r="M76" s="369">
        <v>3886.74</v>
      </c>
      <c r="N76" s="370" t="s">
        <v>318</v>
      </c>
      <c r="O76" s="367" t="s">
        <v>758</v>
      </c>
    </row>
    <row r="77" spans="1:15" ht="15" x14ac:dyDescent="0.3">
      <c r="A77" s="241"/>
      <c r="C77" s="241"/>
      <c r="F77" s="241"/>
      <c r="G77" s="241"/>
      <c r="L77" s="360" t="s">
        <v>688</v>
      </c>
      <c r="M77" s="300">
        <f>SUM(M17:M76)</f>
        <v>335114.15999999992</v>
      </c>
      <c r="N77" s="241"/>
    </row>
    <row r="78" spans="1:15" x14ac:dyDescent="0.3">
      <c r="A78" s="241"/>
      <c r="C78" s="241"/>
      <c r="F78" s="241"/>
      <c r="G78" s="241"/>
      <c r="N78" s="241"/>
    </row>
    <row r="79" spans="1:15" x14ac:dyDescent="0.3">
      <c r="A79" s="241"/>
      <c r="C79" s="241"/>
      <c r="F79" s="241"/>
      <c r="G79" s="241"/>
      <c r="L79" s="314" t="s">
        <v>744</v>
      </c>
      <c r="M79" s="315">
        <f>M77+E50</f>
        <v>534456.68199999991</v>
      </c>
      <c r="N79" s="241"/>
    </row>
    <row r="80" spans="1:15" ht="15" customHeight="1" x14ac:dyDescent="0.3">
      <c r="A80" s="241"/>
      <c r="C80" s="241"/>
      <c r="F80" s="241"/>
      <c r="G80" s="241"/>
      <c r="L80" s="241"/>
      <c r="N80" s="241"/>
      <c r="O80" s="241"/>
    </row>
    <row r="81" spans="1:15" x14ac:dyDescent="0.3">
      <c r="A81" s="241"/>
      <c r="C81" s="241"/>
      <c r="D81" s="241"/>
      <c r="F81" s="241"/>
      <c r="G81" s="241"/>
      <c r="L81" s="241"/>
      <c r="N81" s="241"/>
      <c r="O81" s="241"/>
    </row>
    <row r="82" spans="1:15" x14ac:dyDescent="0.3">
      <c r="A82" s="241"/>
      <c r="C82" s="241"/>
      <c r="D82" s="241"/>
      <c r="F82" s="241"/>
      <c r="G82" s="241"/>
      <c r="L82" s="241"/>
      <c r="N82" s="241"/>
      <c r="O82" s="241"/>
    </row>
    <row r="83" spans="1:15" x14ac:dyDescent="0.3">
      <c r="A83" s="241"/>
      <c r="C83" s="241"/>
      <c r="D83" s="241"/>
      <c r="F83" s="241"/>
      <c r="G83" s="241"/>
      <c r="L83" s="241"/>
      <c r="N83" s="241"/>
      <c r="O83" s="241"/>
    </row>
    <row r="84" spans="1:15" x14ac:dyDescent="0.3">
      <c r="A84" s="241"/>
      <c r="C84" s="241"/>
      <c r="D84" s="241"/>
      <c r="F84" s="241"/>
      <c r="G84" s="241"/>
      <c r="L84" s="241"/>
      <c r="N84" s="241"/>
      <c r="O84" s="241"/>
    </row>
    <row r="85" spans="1:15" x14ac:dyDescent="0.3">
      <c r="A85" s="241"/>
      <c r="C85" s="241"/>
      <c r="D85" s="241"/>
      <c r="F85" s="241"/>
      <c r="G85" s="241"/>
      <c r="L85" s="241"/>
      <c r="N85" s="241"/>
      <c r="O85" s="241"/>
    </row>
    <row r="86" spans="1:15" x14ac:dyDescent="0.3">
      <c r="A86" s="241"/>
      <c r="C86" s="241"/>
      <c r="D86" s="241"/>
      <c r="F86" s="241"/>
      <c r="G86" s="241"/>
      <c r="L86" s="241"/>
      <c r="N86" s="241"/>
      <c r="O86" s="241"/>
    </row>
    <row r="87" spans="1:15" x14ac:dyDescent="0.3">
      <c r="A87" s="241"/>
      <c r="C87" s="241"/>
      <c r="D87" s="241"/>
      <c r="F87" s="241"/>
      <c r="G87" s="241"/>
      <c r="L87" s="241"/>
      <c r="N87" s="241"/>
      <c r="O87" s="241"/>
    </row>
    <row r="88" spans="1:15" x14ac:dyDescent="0.3">
      <c r="A88" s="241"/>
      <c r="C88" s="241"/>
      <c r="D88" s="302"/>
      <c r="F88" s="241"/>
      <c r="L88" s="241"/>
      <c r="N88" s="241"/>
      <c r="O88" s="241"/>
    </row>
    <row r="89" spans="1:15" x14ac:dyDescent="0.3">
      <c r="A89" s="241"/>
      <c r="C89" s="241"/>
      <c r="D89" s="302"/>
      <c r="F89" s="241"/>
      <c r="L89" s="241"/>
      <c r="N89" s="241"/>
      <c r="O89" s="241"/>
    </row>
    <row r="90" spans="1:15" x14ac:dyDescent="0.3">
      <c r="A90" s="241"/>
      <c r="C90" s="241"/>
      <c r="D90" s="302"/>
      <c r="L90" s="241"/>
      <c r="N90" s="241"/>
      <c r="O90" s="241"/>
    </row>
    <row r="91" spans="1:15" x14ac:dyDescent="0.3">
      <c r="A91" s="241"/>
      <c r="C91" s="241"/>
      <c r="D91" s="302"/>
    </row>
    <row r="92" spans="1:15" x14ac:dyDescent="0.3">
      <c r="A92" s="241"/>
      <c r="C92" s="241"/>
      <c r="D92" s="302"/>
    </row>
    <row r="93" spans="1:15" x14ac:dyDescent="0.3">
      <c r="A93" s="241"/>
      <c r="C93" s="241"/>
      <c r="D93" s="302"/>
    </row>
    <row r="94" spans="1:15" x14ac:dyDescent="0.3">
      <c r="A94" s="241"/>
      <c r="C94" s="241"/>
      <c r="D94" s="302"/>
    </row>
    <row r="95" spans="1:15" x14ac:dyDescent="0.3">
      <c r="A95" s="241"/>
      <c r="C95" s="241"/>
      <c r="D95" s="302"/>
    </row>
    <row r="97" spans="1:16" x14ac:dyDescent="0.3">
      <c r="A97" s="241"/>
      <c r="C97" s="241"/>
      <c r="D97" s="302"/>
    </row>
    <row r="98" spans="1:16" x14ac:dyDescent="0.3">
      <c r="A98" s="241"/>
      <c r="B98" s="316" t="s">
        <v>745</v>
      </c>
      <c r="C98" s="241"/>
      <c r="D98" s="302"/>
    </row>
    <row r="99" spans="1:16" s="304" customFormat="1" x14ac:dyDescent="0.3">
      <c r="A99" s="241"/>
      <c r="B99" s="317" t="s">
        <v>746</v>
      </c>
      <c r="C99" s="241"/>
      <c r="D99" s="302"/>
      <c r="E99" s="241"/>
      <c r="F99" s="302"/>
      <c r="H99" s="302"/>
      <c r="I99" s="241"/>
      <c r="J99" s="241"/>
      <c r="K99" s="241"/>
      <c r="L99" s="302"/>
      <c r="M99" s="241"/>
      <c r="N99" s="302"/>
      <c r="P99" s="302"/>
    </row>
    <row r="100" spans="1:16" s="304" customFormat="1" x14ac:dyDescent="0.3">
      <c r="A100" s="241"/>
      <c r="B100" s="241"/>
      <c r="C100" s="241"/>
      <c r="D100" s="302"/>
      <c r="E100" s="241"/>
      <c r="F100" s="302"/>
      <c r="H100" s="302"/>
      <c r="I100" s="241"/>
      <c r="J100" s="241"/>
      <c r="K100" s="241"/>
      <c r="L100" s="302"/>
      <c r="M100" s="241"/>
      <c r="N100" s="241"/>
      <c r="P100" s="302"/>
    </row>
    <row r="101" spans="1:16" s="304" customFormat="1" ht="30" customHeight="1" x14ac:dyDescent="0.3">
      <c r="A101" s="241"/>
      <c r="B101" s="241"/>
      <c r="C101" s="241"/>
      <c r="D101" s="302"/>
      <c r="E101" s="241"/>
      <c r="F101" s="302"/>
      <c r="H101" s="302"/>
      <c r="I101" s="241"/>
      <c r="J101" s="241"/>
      <c r="K101" s="241"/>
      <c r="L101" s="302"/>
      <c r="M101" s="241"/>
      <c r="N101" s="241"/>
      <c r="P101" s="302"/>
    </row>
    <row r="102" spans="1:16" s="304" customFormat="1" ht="30" customHeight="1" x14ac:dyDescent="0.3">
      <c r="A102" s="241"/>
      <c r="B102" s="241"/>
      <c r="C102" s="241"/>
      <c r="D102" s="302"/>
      <c r="E102" s="241"/>
      <c r="F102" s="302"/>
      <c r="H102" s="302"/>
      <c r="I102" s="241"/>
      <c r="J102" s="241"/>
      <c r="K102" s="241"/>
      <c r="L102" s="302"/>
      <c r="M102" s="241"/>
      <c r="N102" s="302"/>
      <c r="P102" s="302"/>
    </row>
    <row r="103" spans="1:16" s="304" customFormat="1" ht="16.8" x14ac:dyDescent="0.4">
      <c r="A103" s="302"/>
      <c r="B103" s="241"/>
      <c r="C103" s="318"/>
      <c r="D103" s="319"/>
      <c r="E103" s="320"/>
      <c r="F103" s="302"/>
      <c r="H103" s="302"/>
      <c r="I103" s="241"/>
      <c r="J103" s="241"/>
      <c r="K103" s="241"/>
      <c r="L103" s="302"/>
      <c r="M103" s="241"/>
      <c r="N103" s="302"/>
      <c r="P103" s="302"/>
    </row>
    <row r="104" spans="1:16" s="304" customFormat="1" ht="16.8" x14ac:dyDescent="0.4">
      <c r="A104" s="471"/>
      <c r="B104" s="471"/>
      <c r="C104" s="471"/>
      <c r="D104" s="471"/>
      <c r="E104" s="320"/>
      <c r="F104" s="302"/>
      <c r="H104" s="302"/>
      <c r="I104" s="241"/>
      <c r="J104" s="241"/>
      <c r="K104" s="241"/>
      <c r="L104" s="302"/>
      <c r="M104" s="241"/>
      <c r="N104" s="302"/>
      <c r="P104" s="302"/>
    </row>
    <row r="105" spans="1:16" s="304" customFormat="1" ht="16.8" x14ac:dyDescent="0.4">
      <c r="A105" s="321"/>
      <c r="B105" s="320"/>
      <c r="C105" s="321"/>
      <c r="D105" s="322"/>
      <c r="E105" s="320"/>
      <c r="F105" s="302"/>
      <c r="H105" s="302"/>
      <c r="I105" s="241"/>
      <c r="J105" s="241"/>
      <c r="K105" s="241"/>
      <c r="L105" s="302"/>
      <c r="M105" s="241"/>
      <c r="N105" s="302"/>
      <c r="P105" s="302"/>
    </row>
  </sheetData>
  <mergeCells count="4">
    <mergeCell ref="A1:F1"/>
    <mergeCell ref="A2:F2"/>
    <mergeCell ref="I2:N2"/>
    <mergeCell ref="A104:D104"/>
  </mergeCells>
  <phoneticPr fontId="7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Props1.xml><?xml version="1.0" encoding="utf-8"?>
<ds:datastoreItem xmlns:ds="http://schemas.openxmlformats.org/officeDocument/2006/customXml" ds:itemID="{18D579F1-F02A-4720-AB43-9416A4B7E4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INSTRUKCJA</vt:lpstr>
      <vt:lpstr>DANE OGÓLNE</vt:lpstr>
      <vt:lpstr>MIENIE SU</vt:lpstr>
      <vt:lpstr>WYKAZ BUDYNKÓW</vt:lpstr>
      <vt:lpstr>ELEKTRONIKA SU</vt:lpstr>
      <vt:lpstr>Maszyny i urządzenia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cp:lastPrinted>2026-01-12T13:25:20Z</cp:lastPrinted>
  <dcterms:created xsi:type="dcterms:W3CDTF">2010-09-22T10:18:20Z</dcterms:created>
  <dcterms:modified xsi:type="dcterms:W3CDTF">2026-02-03T10:12:10Z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