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/>
  <mc:AlternateContent xmlns:mc="http://schemas.openxmlformats.org/markup-compatibility/2006">
    <mc:Choice Requires="x15">
      <x15ac:absPath xmlns:x15ac="http://schemas.microsoft.com/office/spreadsheetml/2010/11/ac" url="\\ad.kpnmab.pl\praca\Archiwum ZP\PRZETARGI 2024\KPN-9-2024 sprzatanie II przetarg na rok\2. dokumnetacja\"/>
    </mc:Choice>
  </mc:AlternateContent>
  <xr:revisionPtr revIDLastSave="0" documentId="13_ncr:1_{9E189EB8-BF49-4B95-A81B-4E06620F72AB}" xr6:coauthVersionLast="47" xr6:coauthVersionMax="47" xr10:uidLastSave="{00000000-0000-0000-0000-000000000000}"/>
  <bookViews>
    <workbookView xWindow="-120" yWindow="-120" windowWidth="29040" windowHeight="15840" firstSheet="1" activeTab="2" xr2:uid="{00000000-000D-0000-FFFF-FFFF00000000}"/>
  </bookViews>
  <sheets>
    <sheet name="PIWNICA" sheetId="1" state="hidden" r:id="rId1"/>
    <sheet name="PARTER" sheetId="2" r:id="rId2"/>
    <sheet name="I PIĘTRO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2" i="2" l="1"/>
  <c r="E21" i="2"/>
  <c r="F18" i="3"/>
  <c r="E19" i="3"/>
  <c r="E18" i="3"/>
  <c r="F17" i="3"/>
  <c r="E17" i="3"/>
  <c r="J10" i="3"/>
  <c r="E10" i="3"/>
  <c r="J7" i="3"/>
  <c r="J6" i="3"/>
  <c r="J5" i="3"/>
  <c r="G5" i="3"/>
  <c r="E4" i="3"/>
  <c r="D22" i="2"/>
  <c r="D21" i="2"/>
  <c r="D23" i="2"/>
  <c r="I14" i="2"/>
  <c r="I7" i="2"/>
  <c r="I13" i="2"/>
  <c r="F13" i="2"/>
  <c r="F11" i="2"/>
  <c r="F8" i="2"/>
  <c r="I6" i="2"/>
  <c r="F5" i="2"/>
  <c r="I4" i="2"/>
  <c r="F6" i="1"/>
  <c r="F5" i="1"/>
  <c r="E24" i="2" l="1"/>
  <c r="D13" i="1"/>
  <c r="E13" i="1" s="1"/>
  <c r="I6" i="1"/>
  <c r="D15" i="1" s="1"/>
  <c r="F4" i="1"/>
  <c r="D14" i="1" s="1"/>
  <c r="E14" i="1" s="1"/>
  <c r="F20" i="3" l="1"/>
  <c r="E16" i="1"/>
</calcChain>
</file>

<file path=xl/sharedStrings.xml><?xml version="1.0" encoding="utf-8"?>
<sst xmlns="http://schemas.openxmlformats.org/spreadsheetml/2006/main" count="201" uniqueCount="89">
  <si>
    <t>PIWNICA</t>
  </si>
  <si>
    <t>Nazwa</t>
  </si>
  <si>
    <t xml:space="preserve">Komunikacja </t>
  </si>
  <si>
    <t>Uwagi</t>
  </si>
  <si>
    <t>WC</t>
  </si>
  <si>
    <t>Pomieszczenie gospodarcze</t>
  </si>
  <si>
    <t>SCHODY</t>
  </si>
  <si>
    <t>10</t>
  </si>
  <si>
    <t>11</t>
  </si>
  <si>
    <t>OKNA</t>
  </si>
  <si>
    <t>sztuki</t>
  </si>
  <si>
    <t>PARTER</t>
  </si>
  <si>
    <t>Rodzaj wykończenia posadzki</t>
  </si>
  <si>
    <t xml:space="preserve">Wyposażenie </t>
  </si>
  <si>
    <t>I PIĘTRO</t>
  </si>
  <si>
    <t>Pomieszczenie socjalne</t>
  </si>
  <si>
    <t>Umeblowanie</t>
  </si>
  <si>
    <t>m2</t>
  </si>
  <si>
    <t>Numer</t>
  </si>
  <si>
    <t xml:space="preserve">Powierzchnia  </t>
  </si>
  <si>
    <t>Pomieszczenia</t>
  </si>
  <si>
    <t>Rodzaj</t>
  </si>
  <si>
    <t>Materiał</t>
  </si>
  <si>
    <t>UWAGI</t>
  </si>
  <si>
    <t>NAZWA</t>
  </si>
  <si>
    <t>POWIERZCHNIA</t>
  </si>
  <si>
    <t>RODZAJ WYKOŃCZENIA</t>
  </si>
  <si>
    <t>MATERIAŁ</t>
  </si>
  <si>
    <t>POMIESZCZENIA</t>
  </si>
  <si>
    <t>Nr</t>
  </si>
  <si>
    <t xml:space="preserve">POWIERZCHNIA </t>
  </si>
  <si>
    <t>WYPOSAŻENIE</t>
  </si>
  <si>
    <t>POMIESZCZENIE</t>
  </si>
  <si>
    <t>Zestawienie powierzchni z podziałem na materiał wykończeniowy</t>
  </si>
  <si>
    <t>Płytki GRESS</t>
  </si>
  <si>
    <t>POWIERZCHNIA POMNIEJSZONA O ZAJMOWANE UMEBLOWANIE</t>
  </si>
  <si>
    <t>Pokój biurowy</t>
  </si>
  <si>
    <t>Panel podłogowy</t>
  </si>
  <si>
    <t>Korytarz</t>
  </si>
  <si>
    <t>1x meble kuchenne 3,6x0,8; 1 x szafka 0,6x08; 1x stół 1,2*0,7</t>
  </si>
  <si>
    <t>CZĘSTOTLIWOŚĆ SPRZĄTANIA POMIESZCZEŃ</t>
  </si>
  <si>
    <t>CZĘSTOTLIWOŚĆ MYCIA OKIEN</t>
  </si>
  <si>
    <t>1 raz w tygodniu</t>
  </si>
  <si>
    <t>2 raz w roku</t>
  </si>
  <si>
    <t>Plytki GRESS</t>
  </si>
  <si>
    <t>Codziennie*</t>
  </si>
  <si>
    <t>codziennie*</t>
  </si>
  <si>
    <t>RAZEM</t>
  </si>
  <si>
    <t>tj. codziennie od poniedziałku do piątku włącznie</t>
  </si>
  <si>
    <t>1 x umywalka, 1 x miska ustępowa, 1 x lustro</t>
  </si>
  <si>
    <t>CZĘSTOTLIWOŚĆ SPRZĄTANIA</t>
  </si>
  <si>
    <t>Ilość m2 do sprzątania podłóg w miesiącu. Przyjęto średnio 21 dni roboczych w miesiącu.</t>
  </si>
  <si>
    <t>1</t>
  </si>
  <si>
    <t>Kuchnia</t>
  </si>
  <si>
    <t>2 x w tygodniu</t>
  </si>
  <si>
    <t>Płytki gres</t>
  </si>
  <si>
    <t>Dwa raz w roku</t>
  </si>
  <si>
    <t>2</t>
  </si>
  <si>
    <t>2 x w tygodniu*</t>
  </si>
  <si>
    <t>3</t>
  </si>
  <si>
    <t>4</t>
  </si>
  <si>
    <t>5</t>
  </si>
  <si>
    <t>6</t>
  </si>
  <si>
    <t>7</t>
  </si>
  <si>
    <t>8</t>
  </si>
  <si>
    <t>9</t>
  </si>
  <si>
    <t>Powierzchnia zajęta przez meble (szafy)</t>
  </si>
  <si>
    <t>-</t>
  </si>
  <si>
    <t>Labolatorium</t>
  </si>
  <si>
    <t xml:space="preserve">Toaleta damska </t>
  </si>
  <si>
    <t>Płytki na ścianach</t>
  </si>
  <si>
    <t>Toaleta męska</t>
  </si>
  <si>
    <t>Biuro kierownika</t>
  </si>
  <si>
    <t>Panele</t>
  </si>
  <si>
    <t xml:space="preserve">Magazyn </t>
  </si>
  <si>
    <t>Kancelaria</t>
  </si>
  <si>
    <t>2 drzwi</t>
  </si>
  <si>
    <t>1+2 drzwi</t>
  </si>
  <si>
    <t>OKNA i drzwi szklane</t>
  </si>
  <si>
    <t>2 x w roku</t>
  </si>
  <si>
    <t>Klatka schodowa</t>
  </si>
  <si>
    <t>Ilość m2 do sprzątania podłóg w miesiącu. Przyjęto średnio 8 dni roboczych w miesiącu.</t>
  </si>
  <si>
    <t>OKNA i  DRZWI SZKLANE</t>
  </si>
  <si>
    <t>Panele podłogowe</t>
  </si>
  <si>
    <t>Gress</t>
  </si>
  <si>
    <t xml:space="preserve">Toaleta </t>
  </si>
  <si>
    <t>Łazienka</t>
  </si>
  <si>
    <t>Ilość m2 do sprzątania podłóg w miesiącu. Przyjęto średnio 8 dni roboczych w miesiącu</t>
  </si>
  <si>
    <t>*do ustalenia (środa i piątek)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</si>
</sst>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scheme val="minor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4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49">
    <xf numFmtId="0" fontId="0" fillId="0" borderId="0" xfId="0"/>
    <xf numFmtId="0" fontId="0" fillId="0" borderId="0" xfId="0" applyAlignment="1">
      <alignment horizontal="center"/>
    </xf>
    <xf numFmtId="0" fontId="4" fillId="0" borderId="0" xfId="0" applyFont="1"/>
    <xf numFmtId="49" fontId="0" fillId="0" borderId="0" xfId="0" applyNumberFormat="1" applyAlignment="1">
      <alignment horizontal="center"/>
    </xf>
    <xf numFmtId="0" fontId="0" fillId="0" borderId="0" xfId="0" applyAlignment="1">
      <alignment horizontal="left" vertical="top"/>
    </xf>
    <xf numFmtId="0" fontId="0" fillId="0" borderId="6" xfId="0" applyBorder="1"/>
    <xf numFmtId="0" fontId="0" fillId="0" borderId="6" xfId="0" applyBorder="1" applyAlignment="1">
      <alignment horizontal="center"/>
    </xf>
    <xf numFmtId="0" fontId="7" fillId="0" borderId="6" xfId="0" applyFont="1" applyBorder="1" applyAlignment="1">
      <alignment horizontal="center"/>
    </xf>
    <xf numFmtId="49" fontId="0" fillId="0" borderId="10" xfId="0" applyNumberFormat="1" applyBorder="1" applyAlignment="1">
      <alignment horizontal="center"/>
    </xf>
    <xf numFmtId="0" fontId="0" fillId="0" borderId="11" xfId="0" applyBorder="1"/>
    <xf numFmtId="0" fontId="0" fillId="0" borderId="13" xfId="0" applyBorder="1"/>
    <xf numFmtId="0" fontId="0" fillId="0" borderId="14" xfId="0" applyBorder="1"/>
    <xf numFmtId="0" fontId="4" fillId="0" borderId="1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/>
    </xf>
    <xf numFmtId="0" fontId="4" fillId="0" borderId="5" xfId="0" applyFont="1" applyBorder="1" applyAlignment="1">
      <alignment horizontal="center" vertical="center"/>
    </xf>
    <xf numFmtId="0" fontId="8" fillId="0" borderId="1" xfId="0" applyFont="1" applyBorder="1" applyAlignment="1">
      <alignment wrapText="1"/>
    </xf>
    <xf numFmtId="0" fontId="8" fillId="0" borderId="1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wrapText="1"/>
    </xf>
    <xf numFmtId="0" fontId="4" fillId="0" borderId="1" xfId="0" applyFont="1" applyBorder="1" applyAlignment="1">
      <alignment horizontal="center"/>
    </xf>
    <xf numFmtId="0" fontId="8" fillId="0" borderId="21" xfId="0" applyFont="1" applyBorder="1" applyAlignment="1">
      <alignment wrapText="1"/>
    </xf>
    <xf numFmtId="0" fontId="9" fillId="0" borderId="10" xfId="0" applyFont="1" applyBorder="1"/>
    <xf numFmtId="0" fontId="4" fillId="0" borderId="22" xfId="0" applyFont="1" applyBorder="1" applyAlignment="1">
      <alignment horizontal="center" vertical="center"/>
    </xf>
    <xf numFmtId="0" fontId="4" fillId="0" borderId="22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6" xfId="0" applyBorder="1" applyAlignment="1">
      <alignment horizontal="left" vertical="top"/>
    </xf>
    <xf numFmtId="0" fontId="7" fillId="0" borderId="6" xfId="0" applyFont="1" applyBorder="1" applyAlignment="1">
      <alignment horizontal="left" vertical="top"/>
    </xf>
    <xf numFmtId="0" fontId="0" fillId="0" borderId="6" xfId="0" applyBorder="1" applyAlignment="1">
      <alignment horizontal="center" vertical="center"/>
    </xf>
    <xf numFmtId="49" fontId="0" fillId="0" borderId="7" xfId="0" applyNumberFormat="1" applyBorder="1" applyAlignment="1">
      <alignment horizontal="center"/>
    </xf>
    <xf numFmtId="0" fontId="0" fillId="0" borderId="8" xfId="0" applyBorder="1"/>
    <xf numFmtId="0" fontId="0" fillId="0" borderId="8" xfId="0" applyBorder="1" applyAlignment="1">
      <alignment horizontal="center"/>
    </xf>
    <xf numFmtId="0" fontId="0" fillId="0" borderId="8" xfId="0" applyBorder="1" applyAlignment="1">
      <alignment horizontal="left" vertical="top"/>
    </xf>
    <xf numFmtId="0" fontId="0" fillId="0" borderId="9" xfId="0" applyBorder="1"/>
    <xf numFmtId="49" fontId="0" fillId="0" borderId="12" xfId="0" applyNumberFormat="1" applyBorder="1" applyAlignment="1">
      <alignment horizontal="center"/>
    </xf>
    <xf numFmtId="0" fontId="0" fillId="0" borderId="13" xfId="0" applyBorder="1" applyAlignment="1">
      <alignment horizontal="left" vertical="top"/>
    </xf>
    <xf numFmtId="0" fontId="0" fillId="0" borderId="15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2" xfId="0" applyBorder="1" applyAlignment="1">
      <alignment horizontal="center"/>
    </xf>
    <xf numFmtId="0" fontId="9" fillId="0" borderId="12" xfId="0" applyFont="1" applyBorder="1"/>
    <xf numFmtId="0" fontId="0" fillId="0" borderId="6" xfId="0" applyBorder="1" applyAlignment="1">
      <alignment vertical="center"/>
    </xf>
    <xf numFmtId="0" fontId="7" fillId="0" borderId="6" xfId="0" applyFont="1" applyBorder="1" applyAlignment="1">
      <alignment horizontal="center" vertical="center"/>
    </xf>
    <xf numFmtId="0" fontId="7" fillId="0" borderId="6" xfId="0" applyFont="1" applyBorder="1" applyAlignment="1">
      <alignment horizontal="left" vertical="center"/>
    </xf>
    <xf numFmtId="0" fontId="0" fillId="0" borderId="11" xfId="0" applyBorder="1" applyAlignment="1">
      <alignment vertical="center"/>
    </xf>
    <xf numFmtId="0" fontId="7" fillId="0" borderId="11" xfId="0" applyFont="1" applyBorder="1"/>
    <xf numFmtId="0" fontId="4" fillId="0" borderId="21" xfId="0" applyFont="1" applyBorder="1"/>
    <xf numFmtId="0" fontId="4" fillId="0" borderId="22" xfId="0" applyFont="1" applyBorder="1"/>
    <xf numFmtId="0" fontId="4" fillId="0" borderId="19" xfId="0" applyFont="1" applyBorder="1"/>
    <xf numFmtId="0" fontId="0" fillId="0" borderId="25" xfId="0" applyBorder="1"/>
    <xf numFmtId="0" fontId="0" fillId="0" borderId="29" xfId="0" applyBorder="1" applyAlignment="1">
      <alignment wrapText="1"/>
    </xf>
    <xf numFmtId="0" fontId="4" fillId="0" borderId="28" xfId="0" applyFont="1" applyBorder="1" applyAlignment="1">
      <alignment horizontal="center" vertical="center"/>
    </xf>
    <xf numFmtId="0" fontId="0" fillId="0" borderId="30" xfId="0" applyBorder="1"/>
    <xf numFmtId="0" fontId="0" fillId="0" borderId="31" xfId="0" applyBorder="1"/>
    <xf numFmtId="0" fontId="0" fillId="0" borderId="32" xfId="0" applyBorder="1" applyAlignment="1">
      <alignment horizontal="center"/>
    </xf>
    <xf numFmtId="0" fontId="0" fillId="0" borderId="33" xfId="0" applyBorder="1" applyAlignment="1">
      <alignment horizontal="center"/>
    </xf>
    <xf numFmtId="0" fontId="0" fillId="0" borderId="34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4" xfId="0" applyBorder="1" applyAlignment="1">
      <alignment horizontal="center"/>
    </xf>
    <xf numFmtId="0" fontId="7" fillId="0" borderId="15" xfId="0" applyFont="1" applyBorder="1" applyAlignment="1">
      <alignment horizontal="left" vertical="center"/>
    </xf>
    <xf numFmtId="0" fontId="0" fillId="0" borderId="12" xfId="0" applyBorder="1" applyAlignment="1">
      <alignment horizontal="left"/>
    </xf>
    <xf numFmtId="0" fontId="0" fillId="0" borderId="35" xfId="0" applyBorder="1"/>
    <xf numFmtId="0" fontId="0" fillId="0" borderId="34" xfId="0" applyBorder="1"/>
    <xf numFmtId="0" fontId="0" fillId="0" borderId="33" xfId="0" applyBorder="1"/>
    <xf numFmtId="0" fontId="0" fillId="0" borderId="35" xfId="0" applyBorder="1" applyAlignment="1">
      <alignment horizontal="center"/>
    </xf>
    <xf numFmtId="0" fontId="7" fillId="0" borderId="33" xfId="0" applyFont="1" applyBorder="1" applyAlignment="1">
      <alignment horizontal="center"/>
    </xf>
    <xf numFmtId="49" fontId="0" fillId="0" borderId="36" xfId="0" applyNumberFormat="1" applyBorder="1" applyAlignment="1">
      <alignment horizontal="center"/>
    </xf>
    <xf numFmtId="49" fontId="0" fillId="0" borderId="37" xfId="0" applyNumberFormat="1" applyBorder="1" applyAlignment="1">
      <alignment horizontal="center"/>
    </xf>
    <xf numFmtId="0" fontId="0" fillId="0" borderId="38" xfId="0" applyBorder="1"/>
    <xf numFmtId="0" fontId="9" fillId="0" borderId="25" xfId="0" applyFont="1" applyBorder="1"/>
    <xf numFmtId="0" fontId="0" fillId="0" borderId="40" xfId="0" applyBorder="1"/>
    <xf numFmtId="0" fontId="0" fillId="0" borderId="7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23" xfId="0" applyBorder="1" applyAlignment="1">
      <alignment horizontal="center" wrapText="1"/>
    </xf>
    <xf numFmtId="0" fontId="0" fillId="0" borderId="24" xfId="0" applyBorder="1" applyAlignment="1">
      <alignment horizontal="center"/>
    </xf>
    <xf numFmtId="0" fontId="5" fillId="0" borderId="24" xfId="0" applyFont="1" applyBorder="1" applyAlignment="1">
      <alignment horizontal="center"/>
    </xf>
    <xf numFmtId="0" fontId="0" fillId="0" borderId="25" xfId="0" applyBorder="1" applyAlignment="1">
      <alignment horizontal="center"/>
    </xf>
    <xf numFmtId="0" fontId="5" fillId="0" borderId="33" xfId="0" applyFont="1" applyBorder="1" applyAlignment="1">
      <alignment horizontal="center"/>
    </xf>
    <xf numFmtId="0" fontId="0" fillId="0" borderId="23" xfId="0" applyBorder="1"/>
    <xf numFmtId="0" fontId="7" fillId="0" borderId="35" xfId="0" applyFont="1" applyBorder="1" applyAlignment="1">
      <alignment horizontal="center"/>
    </xf>
    <xf numFmtId="0" fontId="0" fillId="0" borderId="36" xfId="0" applyBorder="1" applyAlignment="1">
      <alignment horizontal="center"/>
    </xf>
    <xf numFmtId="0" fontId="0" fillId="0" borderId="37" xfId="0" applyBorder="1" applyAlignment="1">
      <alignment horizontal="center"/>
    </xf>
    <xf numFmtId="0" fontId="0" fillId="0" borderId="38" xfId="0" applyBorder="1" applyAlignment="1">
      <alignment horizontal="center"/>
    </xf>
    <xf numFmtId="0" fontId="7" fillId="0" borderId="25" xfId="0" applyFont="1" applyBorder="1"/>
    <xf numFmtId="0" fontId="7" fillId="0" borderId="34" xfId="0" applyFont="1" applyBorder="1"/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0" fillId="0" borderId="41" xfId="0" applyBorder="1" applyAlignment="1">
      <alignment horizontal="center"/>
    </xf>
    <xf numFmtId="0" fontId="0" fillId="0" borderId="0" xfId="0" applyAlignment="1">
      <alignment wrapText="1"/>
    </xf>
    <xf numFmtId="49" fontId="0" fillId="0" borderId="0" xfId="0" applyNumberFormat="1" applyAlignment="1">
      <alignment horizontal="center" vertical="center"/>
    </xf>
    <xf numFmtId="0" fontId="0" fillId="0" borderId="0" xfId="0" applyAlignment="1">
      <alignment horizontal="center" wrapText="1"/>
    </xf>
    <xf numFmtId="0" fontId="0" fillId="0" borderId="0" xfId="0" applyAlignment="1">
      <alignment horizontal="right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7" fillId="0" borderId="11" xfId="0" applyFont="1" applyBorder="1" applyAlignment="1">
      <alignment horizontal="center"/>
    </xf>
    <xf numFmtId="0" fontId="0" fillId="0" borderId="0" xfId="0" applyAlignment="1">
      <alignment horizontal="left"/>
    </xf>
    <xf numFmtId="0" fontId="4" fillId="0" borderId="20" xfId="0" applyFont="1" applyBorder="1" applyAlignment="1">
      <alignment horizontal="center" vertical="center" wrapText="1"/>
    </xf>
    <xf numFmtId="0" fontId="7" fillId="0" borderId="0" xfId="0" applyFont="1"/>
    <xf numFmtId="0" fontId="9" fillId="0" borderId="15" xfId="0" applyFont="1" applyBorder="1" applyAlignment="1">
      <alignment wrapText="1"/>
    </xf>
    <xf numFmtId="0" fontId="7" fillId="0" borderId="24" xfId="0" applyFont="1" applyBorder="1" applyAlignment="1">
      <alignment horizont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21" xfId="0" applyFont="1" applyBorder="1" applyAlignment="1">
      <alignment horizontal="center" vertical="center"/>
    </xf>
    <xf numFmtId="0" fontId="9" fillId="0" borderId="26" xfId="0" applyFont="1" applyBorder="1" applyAlignment="1">
      <alignment horizontal="center"/>
    </xf>
    <xf numFmtId="0" fontId="0" fillId="0" borderId="32" xfId="0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9" fillId="0" borderId="27" xfId="0" applyFont="1" applyBorder="1" applyAlignment="1">
      <alignment horizontal="center"/>
    </xf>
    <xf numFmtId="0" fontId="8" fillId="0" borderId="34" xfId="0" applyFont="1" applyBorder="1" applyAlignment="1">
      <alignment horizontal="center"/>
    </xf>
    <xf numFmtId="0" fontId="9" fillId="0" borderId="35" xfId="0" applyFont="1" applyBorder="1" applyAlignment="1">
      <alignment horizontal="center" vertical="center"/>
    </xf>
    <xf numFmtId="0" fontId="9" fillId="0" borderId="33" xfId="0" applyFont="1" applyBorder="1" applyAlignment="1">
      <alignment horizontal="center"/>
    </xf>
    <xf numFmtId="0" fontId="9" fillId="0" borderId="42" xfId="0" applyFont="1" applyBorder="1" applyAlignment="1">
      <alignment horizontal="center" vertical="center"/>
    </xf>
    <xf numFmtId="0" fontId="0" fillId="0" borderId="37" xfId="0" applyBorder="1"/>
    <xf numFmtId="0" fontId="7" fillId="0" borderId="31" xfId="0" applyFont="1" applyBorder="1" applyAlignment="1">
      <alignment horizontal="center"/>
    </xf>
    <xf numFmtId="0" fontId="0" fillId="0" borderId="44" xfId="0" applyBorder="1"/>
    <xf numFmtId="0" fontId="0" fillId="0" borderId="45" xfId="0" applyBorder="1" applyAlignment="1">
      <alignment horizontal="center"/>
    </xf>
    <xf numFmtId="0" fontId="0" fillId="0" borderId="29" xfId="0" applyBorder="1"/>
    <xf numFmtId="0" fontId="9" fillId="0" borderId="36" xfId="0" applyFont="1" applyBorder="1"/>
    <xf numFmtId="0" fontId="9" fillId="0" borderId="23" xfId="0" applyFont="1" applyBorder="1" applyAlignment="1">
      <alignment horizontal="center"/>
    </xf>
    <xf numFmtId="0" fontId="3" fillId="0" borderId="24" xfId="0" applyFont="1" applyBorder="1" applyAlignment="1">
      <alignment horizontal="center"/>
    </xf>
    <xf numFmtId="0" fontId="3" fillId="0" borderId="25" xfId="0" applyFont="1" applyBorder="1" applyAlignment="1">
      <alignment horizontal="center"/>
    </xf>
    <xf numFmtId="0" fontId="9" fillId="0" borderId="35" xfId="0" applyFont="1" applyBorder="1"/>
    <xf numFmtId="0" fontId="2" fillId="0" borderId="37" xfId="0" applyFont="1" applyBorder="1"/>
    <xf numFmtId="0" fontId="9" fillId="0" borderId="7" xfId="0" applyFont="1" applyBorder="1" applyAlignment="1">
      <alignment horizontal="left" vertical="center"/>
    </xf>
    <xf numFmtId="0" fontId="1" fillId="0" borderId="33" xfId="0" applyFont="1" applyBorder="1"/>
    <xf numFmtId="0" fontId="0" fillId="0" borderId="47" xfId="0" applyBorder="1" applyAlignment="1">
      <alignment vertical="center"/>
    </xf>
    <xf numFmtId="0" fontId="4" fillId="0" borderId="21" xfId="0" applyFont="1" applyBorder="1" applyAlignment="1">
      <alignment horizontal="center"/>
    </xf>
    <xf numFmtId="0" fontId="4" fillId="0" borderId="22" xfId="0" applyFont="1" applyBorder="1" applyAlignment="1">
      <alignment horizontal="center"/>
    </xf>
    <xf numFmtId="0" fontId="4" fillId="0" borderId="19" xfId="0" applyFont="1" applyBorder="1" applyAlignment="1">
      <alignment horizontal="center"/>
    </xf>
    <xf numFmtId="0" fontId="4" fillId="0" borderId="20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39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0" fillId="0" borderId="43" xfId="0" applyBorder="1" applyAlignment="1">
      <alignment horizontal="center" vertical="center" wrapText="1"/>
    </xf>
    <xf numFmtId="0" fontId="0" fillId="0" borderId="32" xfId="0" applyBorder="1" applyAlignment="1">
      <alignment horizontal="center" vertical="center" wrapText="1"/>
    </xf>
    <xf numFmtId="0" fontId="4" fillId="0" borderId="43" xfId="0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4" xfId="0" applyFont="1" applyBorder="1" applyAlignment="1">
      <alignment horizontal="center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85"/>
  <sheetViews>
    <sheetView workbookViewId="0">
      <selection activeCell="F7" sqref="F7"/>
    </sheetView>
  </sheetViews>
  <sheetFormatPr defaultRowHeight="15" x14ac:dyDescent="0.25"/>
  <cols>
    <col min="1" max="1" width="16.28515625" customWidth="1"/>
    <col min="2" max="3" width="29.85546875" customWidth="1"/>
    <col min="4" max="4" width="15.28515625" customWidth="1"/>
    <col min="5" max="5" width="24.5703125" customWidth="1"/>
    <col min="6" max="6" width="20.7109375" customWidth="1"/>
    <col min="7" max="7" width="26" customWidth="1"/>
    <col min="8" max="8" width="10" customWidth="1"/>
    <col min="9" max="10" width="18.140625" customWidth="1"/>
    <col min="11" max="11" width="26.42578125" customWidth="1"/>
  </cols>
  <sheetData>
    <row r="1" spans="1:12" ht="15.75" thickBot="1" x14ac:dyDescent="0.3">
      <c r="A1" s="126" t="s">
        <v>0</v>
      </c>
      <c r="B1" s="127"/>
      <c r="C1" s="127"/>
      <c r="D1" s="127"/>
      <c r="E1" s="127"/>
      <c r="F1" s="127"/>
      <c r="G1" s="127"/>
      <c r="H1" s="127"/>
      <c r="I1" s="127"/>
      <c r="J1" s="127"/>
      <c r="K1" s="128"/>
    </row>
    <row r="2" spans="1:12" ht="60.75" thickBot="1" x14ac:dyDescent="0.3">
      <c r="A2" s="13" t="s">
        <v>32</v>
      </c>
      <c r="B2" s="129" t="s">
        <v>24</v>
      </c>
      <c r="C2" s="135" t="s">
        <v>40</v>
      </c>
      <c r="D2" s="13" t="s">
        <v>30</v>
      </c>
      <c r="E2" s="13" t="s">
        <v>26</v>
      </c>
      <c r="F2" s="18" t="s">
        <v>35</v>
      </c>
      <c r="G2" s="13" t="s">
        <v>31</v>
      </c>
      <c r="H2" s="133" t="s">
        <v>9</v>
      </c>
      <c r="I2" s="134"/>
      <c r="J2" s="135" t="s">
        <v>41</v>
      </c>
      <c r="K2" s="131" t="s">
        <v>3</v>
      </c>
      <c r="L2" s="2"/>
    </row>
    <row r="3" spans="1:12" ht="15.75" thickBot="1" x14ac:dyDescent="0.3">
      <c r="A3" s="19" t="s">
        <v>29</v>
      </c>
      <c r="B3" s="130"/>
      <c r="C3" s="136"/>
      <c r="D3" s="19" t="s">
        <v>17</v>
      </c>
      <c r="E3" s="19" t="s">
        <v>27</v>
      </c>
      <c r="F3" s="19" t="s">
        <v>17</v>
      </c>
      <c r="G3" s="19" t="s">
        <v>16</v>
      </c>
      <c r="H3" s="12" t="s">
        <v>10</v>
      </c>
      <c r="I3" s="49" t="s">
        <v>17</v>
      </c>
      <c r="J3" s="136"/>
      <c r="K3" s="132"/>
    </row>
    <row r="4" spans="1:12" ht="45" x14ac:dyDescent="0.25">
      <c r="A4" s="79">
        <v>7</v>
      </c>
      <c r="B4" s="60" t="s">
        <v>15</v>
      </c>
      <c r="C4" s="84" t="s">
        <v>42</v>
      </c>
      <c r="D4" s="78">
        <v>18.8</v>
      </c>
      <c r="E4" s="77" t="s">
        <v>34</v>
      </c>
      <c r="F4" s="63">
        <f>0.6*0.8+3.6*0.8</f>
        <v>3.3600000000000003</v>
      </c>
      <c r="G4" s="72" t="s">
        <v>39</v>
      </c>
      <c r="H4" s="70">
        <v>1</v>
      </c>
      <c r="I4" s="71">
        <v>0.6</v>
      </c>
      <c r="J4" s="52"/>
      <c r="K4" s="50"/>
    </row>
    <row r="5" spans="1:12" x14ac:dyDescent="0.25">
      <c r="A5" s="80">
        <v>1</v>
      </c>
      <c r="B5" s="62" t="s">
        <v>2</v>
      </c>
      <c r="C5" s="85" t="s">
        <v>42</v>
      </c>
      <c r="D5" s="64">
        <v>18.8</v>
      </c>
      <c r="E5" s="77" t="s">
        <v>34</v>
      </c>
      <c r="F5" s="64">
        <f>0.68*2</f>
        <v>1.36</v>
      </c>
      <c r="G5" s="73"/>
      <c r="H5" s="36">
        <v>0</v>
      </c>
      <c r="I5" s="95">
        <v>0</v>
      </c>
      <c r="J5" s="52"/>
      <c r="K5" s="50" t="s">
        <v>6</v>
      </c>
    </row>
    <row r="6" spans="1:12" x14ac:dyDescent="0.25">
      <c r="A6" s="80">
        <v>6</v>
      </c>
      <c r="B6" s="62" t="s">
        <v>5</v>
      </c>
      <c r="C6" s="85" t="s">
        <v>42</v>
      </c>
      <c r="D6" s="64">
        <v>4.0999999999999996</v>
      </c>
      <c r="E6" s="77" t="s">
        <v>34</v>
      </c>
      <c r="F6" s="64">
        <f>0.6*2</f>
        <v>1.2</v>
      </c>
      <c r="G6" s="74"/>
      <c r="H6" s="36">
        <v>1</v>
      </c>
      <c r="I6" s="56">
        <f>0.8*1</f>
        <v>0.8</v>
      </c>
      <c r="J6" s="53"/>
      <c r="K6" s="51"/>
    </row>
    <row r="7" spans="1:12" ht="30" x14ac:dyDescent="0.25">
      <c r="A7" s="80"/>
      <c r="B7" s="62" t="s">
        <v>4</v>
      </c>
      <c r="C7" s="73" t="s">
        <v>45</v>
      </c>
      <c r="D7" s="64">
        <v>1.6</v>
      </c>
      <c r="E7" s="77" t="s">
        <v>34</v>
      </c>
      <c r="F7" s="76"/>
      <c r="G7" s="100" t="s">
        <v>49</v>
      </c>
      <c r="H7" s="36"/>
      <c r="I7" s="56"/>
      <c r="J7" s="53"/>
      <c r="K7" s="51"/>
    </row>
    <row r="8" spans="1:12" ht="15.75" thickBot="1" x14ac:dyDescent="0.3">
      <c r="A8" s="81"/>
      <c r="B8" s="83"/>
      <c r="C8" s="82"/>
      <c r="D8" s="54"/>
      <c r="E8" s="47"/>
      <c r="F8" s="54"/>
      <c r="G8" s="75"/>
      <c r="H8" s="37"/>
      <c r="I8" s="57"/>
      <c r="J8" s="54"/>
      <c r="K8" s="69"/>
    </row>
    <row r="9" spans="1:12" x14ac:dyDescent="0.25">
      <c r="A9" s="1"/>
      <c r="B9" s="98"/>
      <c r="C9" s="98"/>
      <c r="D9" s="1"/>
      <c r="F9" s="1"/>
      <c r="G9" s="1"/>
      <c r="H9" s="1"/>
      <c r="I9" s="1"/>
      <c r="J9" s="1"/>
    </row>
    <row r="10" spans="1:12" ht="30" x14ac:dyDescent="0.25">
      <c r="A10" s="1"/>
      <c r="B10" t="s">
        <v>46</v>
      </c>
      <c r="C10" s="93" t="s">
        <v>48</v>
      </c>
      <c r="D10" s="1"/>
      <c r="F10" s="1"/>
      <c r="G10" s="1"/>
      <c r="H10" s="1"/>
      <c r="I10" s="1"/>
      <c r="J10" s="1"/>
    </row>
    <row r="11" spans="1:12" ht="15.75" thickBot="1" x14ac:dyDescent="0.3">
      <c r="A11" s="1"/>
      <c r="D11" s="1"/>
      <c r="F11" s="1"/>
      <c r="G11" s="1"/>
      <c r="H11" s="1"/>
      <c r="I11" s="1"/>
      <c r="J11" s="1"/>
    </row>
    <row r="12" spans="1:12" ht="60.75" thickBot="1" x14ac:dyDescent="0.3">
      <c r="A12" s="1"/>
      <c r="B12" s="20" t="s">
        <v>33</v>
      </c>
      <c r="C12" s="20"/>
      <c r="D12" s="17" t="s">
        <v>17</v>
      </c>
      <c r="E12" s="97" t="s">
        <v>51</v>
      </c>
      <c r="F12" s="93"/>
      <c r="G12" s="1"/>
      <c r="H12" s="1"/>
      <c r="I12" s="1"/>
      <c r="J12" s="1"/>
    </row>
    <row r="13" spans="1:12" x14ac:dyDescent="0.25">
      <c r="A13" s="1"/>
      <c r="B13" s="99" t="s">
        <v>34</v>
      </c>
      <c r="C13" s="73" t="s">
        <v>45</v>
      </c>
      <c r="D13" s="111">
        <f>D7-F7</f>
        <v>1.6</v>
      </c>
      <c r="E13" s="109">
        <f>D13*21</f>
        <v>33.6</v>
      </c>
      <c r="F13" s="93"/>
      <c r="G13" s="1"/>
      <c r="H13" s="1"/>
      <c r="I13" s="1"/>
      <c r="J13" s="1"/>
    </row>
    <row r="14" spans="1:12" x14ac:dyDescent="0.25">
      <c r="A14" s="1"/>
      <c r="B14" s="21" t="s">
        <v>34</v>
      </c>
      <c r="C14" s="85" t="s">
        <v>42</v>
      </c>
      <c r="D14" s="103">
        <f>D4+D5+D6-F4-F5-F6</f>
        <v>35.78</v>
      </c>
      <c r="E14" s="110">
        <f>D14*4</f>
        <v>143.12</v>
      </c>
      <c r="F14" s="1"/>
      <c r="G14" s="1"/>
      <c r="H14" s="1"/>
      <c r="I14" s="1"/>
      <c r="J14" s="1"/>
    </row>
    <row r="15" spans="1:12" ht="15.75" thickBot="1" x14ac:dyDescent="0.3">
      <c r="A15" s="1"/>
      <c r="B15" s="38" t="s">
        <v>9</v>
      </c>
      <c r="C15" s="68"/>
      <c r="D15" s="107">
        <f>I4+I6+I5</f>
        <v>1.4</v>
      </c>
      <c r="E15" s="108"/>
      <c r="F15" s="1"/>
      <c r="G15" s="1"/>
      <c r="H15" s="1"/>
      <c r="I15" s="1"/>
      <c r="J15" s="1"/>
    </row>
    <row r="16" spans="1:12" x14ac:dyDescent="0.25">
      <c r="A16" s="1"/>
      <c r="D16" s="1"/>
      <c r="E16" s="92">
        <f>SUM(E13:E15)</f>
        <v>176.72</v>
      </c>
      <c r="F16" s="96" t="s">
        <v>47</v>
      </c>
      <c r="G16" s="1"/>
      <c r="H16" s="1"/>
      <c r="I16" s="1"/>
      <c r="J16" s="1"/>
    </row>
    <row r="17" spans="1:10" x14ac:dyDescent="0.25">
      <c r="A17" s="1"/>
      <c r="D17" s="1"/>
      <c r="E17" s="1"/>
      <c r="F17" s="1"/>
      <c r="G17" s="1"/>
      <c r="H17" s="1"/>
      <c r="I17" s="1"/>
      <c r="J17" s="1"/>
    </row>
    <row r="18" spans="1:10" x14ac:dyDescent="0.25">
      <c r="A18" s="1"/>
      <c r="D18" s="1"/>
      <c r="E18" s="1"/>
      <c r="F18" s="1"/>
      <c r="G18" s="1"/>
      <c r="H18" s="1"/>
      <c r="I18" s="1"/>
      <c r="J18" s="1"/>
    </row>
    <row r="19" spans="1:10" x14ac:dyDescent="0.25">
      <c r="A19" s="1"/>
      <c r="D19" s="1"/>
      <c r="E19" s="1"/>
      <c r="F19" s="1"/>
      <c r="G19" s="1"/>
      <c r="H19" s="1"/>
      <c r="I19" s="1"/>
      <c r="J19" s="1"/>
    </row>
    <row r="20" spans="1:10" x14ac:dyDescent="0.25">
      <c r="A20" s="1"/>
      <c r="D20" s="1"/>
      <c r="E20" s="1"/>
      <c r="F20" s="1"/>
      <c r="G20" s="1"/>
      <c r="H20" s="1"/>
      <c r="I20" s="1"/>
      <c r="J20" s="1"/>
    </row>
    <row r="21" spans="1:10" x14ac:dyDescent="0.25">
      <c r="A21" s="1"/>
      <c r="D21" s="1"/>
      <c r="E21" s="1"/>
      <c r="F21" s="1"/>
      <c r="G21" s="1"/>
      <c r="H21" s="1"/>
      <c r="I21" s="1"/>
      <c r="J21" s="1"/>
    </row>
    <row r="22" spans="1:10" x14ac:dyDescent="0.25">
      <c r="A22" s="1"/>
      <c r="D22" s="1"/>
      <c r="E22" s="1"/>
      <c r="F22" s="1"/>
      <c r="G22" s="1"/>
      <c r="H22" s="1"/>
      <c r="I22" s="1"/>
      <c r="J22" s="1"/>
    </row>
    <row r="23" spans="1:10" x14ac:dyDescent="0.25">
      <c r="A23" s="1"/>
      <c r="D23" s="1"/>
      <c r="E23" s="1"/>
      <c r="F23" s="1"/>
      <c r="G23" s="1"/>
      <c r="H23" s="1"/>
      <c r="I23" s="1"/>
      <c r="J23" s="1"/>
    </row>
    <row r="24" spans="1:10" x14ac:dyDescent="0.25">
      <c r="A24" s="1"/>
      <c r="D24" s="1"/>
      <c r="E24" s="1"/>
      <c r="F24" s="1"/>
      <c r="G24" s="1"/>
      <c r="H24" s="1"/>
      <c r="I24" s="1"/>
      <c r="J24" s="1"/>
    </row>
    <row r="25" spans="1:10" x14ac:dyDescent="0.25">
      <c r="A25" s="1"/>
      <c r="D25" s="1"/>
      <c r="E25" s="1"/>
      <c r="F25" s="1"/>
      <c r="G25" s="1"/>
      <c r="H25" s="1"/>
      <c r="I25" s="1"/>
      <c r="J25" s="1"/>
    </row>
    <row r="26" spans="1:10" x14ac:dyDescent="0.25">
      <c r="A26" s="1"/>
      <c r="D26" s="1"/>
      <c r="E26" s="1"/>
      <c r="F26" s="1"/>
      <c r="G26" s="1"/>
      <c r="H26" s="1"/>
      <c r="I26" s="1"/>
      <c r="J26" s="1"/>
    </row>
    <row r="27" spans="1:10" x14ac:dyDescent="0.25">
      <c r="A27" s="1"/>
      <c r="D27" s="1"/>
      <c r="E27" s="1"/>
      <c r="F27" s="1"/>
      <c r="G27" s="1"/>
      <c r="H27" s="1"/>
      <c r="I27" s="1"/>
      <c r="J27" s="1"/>
    </row>
    <row r="28" spans="1:10" x14ac:dyDescent="0.25">
      <c r="A28" s="1"/>
      <c r="D28" s="1"/>
      <c r="E28" s="1"/>
      <c r="F28" s="1"/>
      <c r="G28" s="1"/>
      <c r="H28" s="1"/>
      <c r="I28" s="1"/>
      <c r="J28" s="1"/>
    </row>
    <row r="29" spans="1:10" x14ac:dyDescent="0.25">
      <c r="A29" s="1"/>
      <c r="D29" s="1"/>
      <c r="E29" s="1"/>
      <c r="F29" s="1"/>
      <c r="G29" s="1"/>
      <c r="H29" s="1"/>
      <c r="I29" s="1"/>
      <c r="J29" s="1"/>
    </row>
    <row r="30" spans="1:10" x14ac:dyDescent="0.25">
      <c r="A30" s="1"/>
      <c r="D30" s="1"/>
      <c r="E30" s="1"/>
      <c r="F30" s="1"/>
      <c r="G30" s="1"/>
      <c r="H30" s="1"/>
      <c r="I30" s="1"/>
      <c r="J30" s="1"/>
    </row>
    <row r="31" spans="1:10" x14ac:dyDescent="0.25">
      <c r="A31" s="1"/>
      <c r="D31" s="1"/>
      <c r="E31" s="1"/>
      <c r="F31" s="1"/>
      <c r="G31" s="1"/>
      <c r="H31" s="1"/>
      <c r="I31" s="1"/>
      <c r="J31" s="1"/>
    </row>
    <row r="32" spans="1:10" x14ac:dyDescent="0.25">
      <c r="A32" s="1"/>
      <c r="D32" s="1"/>
      <c r="E32" s="1"/>
      <c r="F32" s="1"/>
      <c r="G32" s="1"/>
      <c r="H32" s="1"/>
      <c r="I32" s="1"/>
      <c r="J32" s="1"/>
    </row>
    <row r="33" spans="1:10" x14ac:dyDescent="0.25">
      <c r="A33" s="1"/>
      <c r="D33" s="1"/>
      <c r="E33" s="1"/>
      <c r="F33" s="1"/>
      <c r="G33" s="1"/>
      <c r="H33" s="1"/>
      <c r="I33" s="1"/>
      <c r="J33" s="1"/>
    </row>
    <row r="34" spans="1:10" x14ac:dyDescent="0.25">
      <c r="A34" s="1"/>
      <c r="D34" s="1"/>
      <c r="E34" s="1"/>
      <c r="F34" s="1"/>
      <c r="G34" s="1"/>
      <c r="H34" s="1"/>
      <c r="I34" s="1"/>
      <c r="J34" s="1"/>
    </row>
    <row r="35" spans="1:10" x14ac:dyDescent="0.25">
      <c r="A35" s="1"/>
      <c r="D35" s="1"/>
      <c r="E35" s="1"/>
      <c r="F35" s="1"/>
      <c r="G35" s="1"/>
      <c r="H35" s="1"/>
      <c r="I35" s="1"/>
      <c r="J35" s="1"/>
    </row>
    <row r="36" spans="1:10" x14ac:dyDescent="0.25">
      <c r="A36" s="1"/>
      <c r="D36" s="1"/>
      <c r="E36" s="1"/>
      <c r="F36" s="1"/>
      <c r="G36" s="1"/>
      <c r="H36" s="1"/>
      <c r="I36" s="1"/>
      <c r="J36" s="1"/>
    </row>
    <row r="37" spans="1:10" x14ac:dyDescent="0.25">
      <c r="A37" s="1"/>
      <c r="D37" s="1"/>
      <c r="E37" s="1"/>
      <c r="F37" s="1"/>
      <c r="G37" s="1"/>
      <c r="H37" s="1"/>
      <c r="I37" s="1"/>
      <c r="J37" s="1"/>
    </row>
    <row r="38" spans="1:10" x14ac:dyDescent="0.25">
      <c r="A38" s="1"/>
      <c r="D38" s="1"/>
      <c r="E38" s="1"/>
      <c r="F38" s="1"/>
      <c r="G38" s="1"/>
      <c r="H38" s="1"/>
      <c r="I38" s="1"/>
      <c r="J38" s="1"/>
    </row>
    <row r="39" spans="1:10" x14ac:dyDescent="0.25">
      <c r="A39" s="1"/>
      <c r="D39" s="1"/>
      <c r="E39" s="1"/>
      <c r="F39" s="1"/>
      <c r="G39" s="1"/>
      <c r="H39" s="1"/>
      <c r="I39" s="1"/>
      <c r="J39" s="1"/>
    </row>
    <row r="40" spans="1:10" x14ac:dyDescent="0.25">
      <c r="A40" s="1"/>
      <c r="D40" s="1"/>
      <c r="E40" s="1"/>
      <c r="F40" s="1"/>
      <c r="G40" s="1"/>
      <c r="H40" s="1"/>
      <c r="I40" s="1"/>
      <c r="J40" s="1"/>
    </row>
    <row r="41" spans="1:10" x14ac:dyDescent="0.25">
      <c r="A41" s="1"/>
      <c r="D41" s="1"/>
      <c r="E41" s="1"/>
      <c r="F41" s="1"/>
      <c r="G41" s="1"/>
      <c r="H41" s="1"/>
      <c r="I41" s="1"/>
      <c r="J41" s="1"/>
    </row>
    <row r="42" spans="1:10" x14ac:dyDescent="0.25">
      <c r="A42" s="1"/>
      <c r="D42" s="1"/>
      <c r="E42" s="1"/>
      <c r="F42" s="1"/>
      <c r="G42" s="1"/>
      <c r="H42" s="1"/>
      <c r="I42" s="1"/>
      <c r="J42" s="1"/>
    </row>
    <row r="43" spans="1:10" x14ac:dyDescent="0.25">
      <c r="A43" s="1"/>
      <c r="D43" s="1"/>
      <c r="E43" s="1"/>
      <c r="F43" s="1"/>
      <c r="G43" s="1"/>
      <c r="H43" s="1"/>
      <c r="I43" s="1"/>
      <c r="J43" s="1"/>
    </row>
    <row r="44" spans="1:10" x14ac:dyDescent="0.25">
      <c r="A44" s="1"/>
      <c r="D44" s="1"/>
      <c r="E44" s="1"/>
      <c r="F44" s="1"/>
      <c r="G44" s="1"/>
      <c r="H44" s="1"/>
      <c r="I44" s="1"/>
      <c r="J44" s="1"/>
    </row>
    <row r="45" spans="1:10" x14ac:dyDescent="0.25">
      <c r="A45" s="1"/>
      <c r="D45" s="1"/>
      <c r="E45" s="1"/>
      <c r="F45" s="1"/>
      <c r="G45" s="1"/>
      <c r="H45" s="1"/>
      <c r="I45" s="1"/>
      <c r="J45" s="1"/>
    </row>
    <row r="46" spans="1:10" x14ac:dyDescent="0.25">
      <c r="A46" s="1"/>
      <c r="D46" s="1"/>
      <c r="E46" s="1"/>
      <c r="F46" s="1"/>
      <c r="G46" s="1"/>
      <c r="H46" s="1"/>
      <c r="I46" s="1"/>
      <c r="J46" s="1"/>
    </row>
    <row r="47" spans="1:10" x14ac:dyDescent="0.25">
      <c r="A47" s="1"/>
      <c r="D47" s="1"/>
      <c r="E47" s="1"/>
      <c r="F47" s="1"/>
      <c r="G47" s="1"/>
      <c r="H47" s="1"/>
      <c r="I47" s="1"/>
      <c r="J47" s="1"/>
    </row>
    <row r="48" spans="1:10" x14ac:dyDescent="0.25">
      <c r="A48" s="1"/>
      <c r="D48" s="1"/>
      <c r="E48" s="1"/>
      <c r="F48" s="1"/>
      <c r="G48" s="1"/>
      <c r="H48" s="1"/>
      <c r="I48" s="1"/>
      <c r="J48" s="1"/>
    </row>
    <row r="49" spans="1:10" x14ac:dyDescent="0.25">
      <c r="A49" s="1"/>
      <c r="D49" s="1"/>
      <c r="E49" s="1"/>
      <c r="F49" s="1"/>
      <c r="G49" s="1"/>
      <c r="H49" s="1"/>
      <c r="I49" s="1"/>
      <c r="J49" s="1"/>
    </row>
    <row r="50" spans="1:10" x14ac:dyDescent="0.25">
      <c r="A50" s="1"/>
      <c r="D50" s="1"/>
      <c r="E50" s="1"/>
      <c r="F50" s="1"/>
      <c r="G50" s="1"/>
      <c r="H50" s="1"/>
      <c r="I50" s="1"/>
      <c r="J50" s="1"/>
    </row>
    <row r="51" spans="1:10" x14ac:dyDescent="0.25">
      <c r="A51" s="1"/>
      <c r="D51" s="1"/>
      <c r="E51" s="1"/>
      <c r="F51" s="1"/>
      <c r="G51" s="1"/>
      <c r="H51" s="1"/>
      <c r="I51" s="1"/>
      <c r="J51" s="1"/>
    </row>
    <row r="52" spans="1:10" x14ac:dyDescent="0.25">
      <c r="A52" s="1"/>
      <c r="D52" s="1"/>
      <c r="E52" s="1"/>
      <c r="F52" s="1"/>
      <c r="G52" s="1"/>
      <c r="H52" s="1"/>
      <c r="I52" s="1"/>
      <c r="J52" s="1"/>
    </row>
    <row r="53" spans="1:10" x14ac:dyDescent="0.25">
      <c r="A53" s="1"/>
      <c r="D53" s="1"/>
      <c r="E53" s="1"/>
      <c r="F53" s="1"/>
      <c r="G53" s="1"/>
      <c r="H53" s="1"/>
      <c r="I53" s="1"/>
      <c r="J53" s="1"/>
    </row>
    <row r="54" spans="1:10" x14ac:dyDescent="0.25">
      <c r="A54" s="1"/>
      <c r="D54" s="1"/>
      <c r="E54" s="1"/>
      <c r="F54" s="1"/>
      <c r="G54" s="1"/>
      <c r="H54" s="1"/>
      <c r="I54" s="1"/>
      <c r="J54" s="1"/>
    </row>
    <row r="55" spans="1:10" x14ac:dyDescent="0.25">
      <c r="A55" s="1"/>
      <c r="D55" s="1"/>
      <c r="E55" s="1"/>
      <c r="F55" s="1"/>
      <c r="G55" s="1"/>
      <c r="H55" s="1"/>
      <c r="I55" s="1"/>
      <c r="J55" s="1"/>
    </row>
    <row r="56" spans="1:10" x14ac:dyDescent="0.25">
      <c r="A56" s="1"/>
      <c r="D56" s="1"/>
      <c r="E56" s="1"/>
      <c r="F56" s="1"/>
      <c r="G56" s="1"/>
      <c r="H56" s="1"/>
      <c r="I56" s="1"/>
      <c r="J56" s="1"/>
    </row>
    <row r="57" spans="1:10" x14ac:dyDescent="0.25">
      <c r="A57" s="1"/>
      <c r="D57" s="1"/>
      <c r="E57" s="1"/>
      <c r="F57" s="1"/>
      <c r="G57" s="1"/>
      <c r="H57" s="1"/>
      <c r="I57" s="1"/>
      <c r="J57" s="1"/>
    </row>
    <row r="58" spans="1:10" x14ac:dyDescent="0.25">
      <c r="A58" s="1"/>
      <c r="D58" s="1"/>
      <c r="E58" s="1"/>
      <c r="F58" s="1"/>
      <c r="G58" s="1"/>
      <c r="H58" s="1"/>
      <c r="I58" s="1"/>
      <c r="J58" s="1"/>
    </row>
    <row r="59" spans="1:10" x14ac:dyDescent="0.25">
      <c r="A59" s="1"/>
      <c r="D59" s="1"/>
      <c r="E59" s="1"/>
      <c r="F59" s="1"/>
      <c r="G59" s="1"/>
      <c r="H59" s="1"/>
      <c r="I59" s="1"/>
      <c r="J59" s="1"/>
    </row>
    <row r="60" spans="1:10" x14ac:dyDescent="0.25">
      <c r="A60" s="1"/>
      <c r="D60" s="1"/>
      <c r="E60" s="1"/>
      <c r="F60" s="1"/>
      <c r="G60" s="1"/>
      <c r="H60" s="1"/>
      <c r="I60" s="1"/>
      <c r="J60" s="1"/>
    </row>
    <row r="61" spans="1:10" x14ac:dyDescent="0.25">
      <c r="A61" s="1"/>
      <c r="D61" s="1"/>
      <c r="E61" s="1"/>
      <c r="F61" s="1"/>
      <c r="G61" s="1"/>
      <c r="H61" s="1"/>
      <c r="I61" s="1"/>
      <c r="J61" s="1"/>
    </row>
    <row r="62" spans="1:10" x14ac:dyDescent="0.25">
      <c r="A62" s="1"/>
      <c r="D62" s="1"/>
      <c r="E62" s="1"/>
      <c r="F62" s="1"/>
      <c r="G62" s="1"/>
      <c r="H62" s="1"/>
      <c r="I62" s="1"/>
      <c r="J62" s="1"/>
    </row>
    <row r="63" spans="1:10" x14ac:dyDescent="0.25">
      <c r="A63" s="1"/>
      <c r="D63" s="1"/>
      <c r="E63" s="1"/>
      <c r="F63" s="1"/>
      <c r="G63" s="1"/>
      <c r="H63" s="1"/>
      <c r="I63" s="1"/>
      <c r="J63" s="1"/>
    </row>
    <row r="64" spans="1:10" x14ac:dyDescent="0.25">
      <c r="A64" s="1"/>
      <c r="D64" s="1"/>
      <c r="E64" s="1"/>
      <c r="F64" s="1"/>
      <c r="G64" s="1"/>
      <c r="H64" s="1"/>
      <c r="I64" s="1"/>
      <c r="J64" s="1"/>
    </row>
    <row r="65" spans="1:10" x14ac:dyDescent="0.25">
      <c r="A65" s="1"/>
      <c r="D65" s="1"/>
      <c r="E65" s="1"/>
      <c r="F65" s="1"/>
      <c r="G65" s="1"/>
      <c r="H65" s="1"/>
      <c r="I65" s="1"/>
      <c r="J65" s="1"/>
    </row>
    <row r="66" spans="1:10" x14ac:dyDescent="0.25">
      <c r="A66" s="1"/>
      <c r="D66" s="1"/>
      <c r="E66" s="1"/>
      <c r="F66" s="1"/>
      <c r="G66" s="1"/>
      <c r="H66" s="1"/>
      <c r="I66" s="1"/>
      <c r="J66" s="1"/>
    </row>
    <row r="67" spans="1:10" x14ac:dyDescent="0.25">
      <c r="A67" s="1"/>
      <c r="H67" s="1"/>
      <c r="I67" s="1"/>
      <c r="J67" s="1"/>
    </row>
    <row r="68" spans="1:10" x14ac:dyDescent="0.25">
      <c r="A68" s="1"/>
      <c r="H68" s="1"/>
      <c r="I68" s="1"/>
      <c r="J68" s="1"/>
    </row>
    <row r="69" spans="1:10" x14ac:dyDescent="0.25">
      <c r="A69" s="1"/>
      <c r="I69" s="1"/>
      <c r="J69" s="1"/>
    </row>
    <row r="70" spans="1:10" x14ac:dyDescent="0.25">
      <c r="A70" s="1"/>
      <c r="I70" s="1"/>
      <c r="J70" s="1"/>
    </row>
    <row r="71" spans="1:10" x14ac:dyDescent="0.25">
      <c r="A71" s="1"/>
      <c r="I71" s="1"/>
      <c r="J71" s="1"/>
    </row>
    <row r="72" spans="1:10" x14ac:dyDescent="0.25">
      <c r="A72" s="1"/>
      <c r="I72" s="1"/>
      <c r="J72" s="1"/>
    </row>
    <row r="73" spans="1:10" x14ac:dyDescent="0.25">
      <c r="A73" s="1"/>
      <c r="I73" s="1"/>
      <c r="J73" s="1"/>
    </row>
    <row r="74" spans="1:10" x14ac:dyDescent="0.25">
      <c r="A74" s="1"/>
      <c r="I74" s="1"/>
      <c r="J74" s="1"/>
    </row>
    <row r="75" spans="1:10" x14ac:dyDescent="0.25">
      <c r="A75" s="1"/>
      <c r="I75" s="1"/>
      <c r="J75" s="1"/>
    </row>
    <row r="76" spans="1:10" x14ac:dyDescent="0.25">
      <c r="A76" s="1"/>
      <c r="I76" s="1"/>
      <c r="J76" s="1"/>
    </row>
    <row r="77" spans="1:10" x14ac:dyDescent="0.25">
      <c r="A77" s="1"/>
      <c r="I77" s="1"/>
      <c r="J77" s="1"/>
    </row>
    <row r="78" spans="1:10" x14ac:dyDescent="0.25">
      <c r="A78" s="1"/>
      <c r="I78" s="1"/>
      <c r="J78" s="1"/>
    </row>
    <row r="79" spans="1:10" x14ac:dyDescent="0.25">
      <c r="A79" s="1"/>
      <c r="I79" s="1"/>
      <c r="J79" s="1"/>
    </row>
    <row r="80" spans="1:10" x14ac:dyDescent="0.25">
      <c r="A80" s="1"/>
      <c r="I80" s="1"/>
      <c r="J80" s="1"/>
    </row>
    <row r="81" spans="1:10" x14ac:dyDescent="0.25">
      <c r="A81" s="1"/>
      <c r="I81" s="1"/>
      <c r="J81" s="1"/>
    </row>
    <row r="82" spans="1:10" x14ac:dyDescent="0.25">
      <c r="A82" s="1"/>
      <c r="I82" s="1"/>
      <c r="J82" s="1"/>
    </row>
    <row r="83" spans="1:10" x14ac:dyDescent="0.25">
      <c r="A83" s="1"/>
      <c r="I83" s="1"/>
      <c r="J83" s="1"/>
    </row>
    <row r="84" spans="1:10" x14ac:dyDescent="0.25">
      <c r="A84" s="1"/>
      <c r="I84" s="1"/>
      <c r="J84" s="1"/>
    </row>
    <row r="85" spans="1:10" x14ac:dyDescent="0.25">
      <c r="A85" s="1"/>
      <c r="I85" s="1"/>
      <c r="J85" s="1"/>
    </row>
    <row r="86" spans="1:10" x14ac:dyDescent="0.25">
      <c r="A86" s="1"/>
      <c r="I86" s="1"/>
      <c r="J86" s="1"/>
    </row>
    <row r="87" spans="1:10" x14ac:dyDescent="0.25">
      <c r="A87" s="1"/>
      <c r="I87" s="1"/>
      <c r="J87" s="1"/>
    </row>
    <row r="88" spans="1:10" x14ac:dyDescent="0.25">
      <c r="A88" s="1"/>
      <c r="I88" s="1"/>
      <c r="J88" s="1"/>
    </row>
    <row r="89" spans="1:10" x14ac:dyDescent="0.25">
      <c r="A89" s="1"/>
      <c r="I89" s="1"/>
      <c r="J89" s="1"/>
    </row>
    <row r="90" spans="1:10" x14ac:dyDescent="0.25">
      <c r="A90" s="1"/>
      <c r="I90" s="1"/>
      <c r="J90" s="1"/>
    </row>
    <row r="91" spans="1:10" x14ac:dyDescent="0.25">
      <c r="A91" s="1"/>
      <c r="I91" s="1"/>
      <c r="J91" s="1"/>
    </row>
    <row r="92" spans="1:10" x14ac:dyDescent="0.25">
      <c r="A92" s="1"/>
      <c r="I92" s="1"/>
      <c r="J92" s="1"/>
    </row>
    <row r="93" spans="1:10" x14ac:dyDescent="0.25">
      <c r="A93" s="1"/>
      <c r="I93" s="1"/>
      <c r="J93" s="1"/>
    </row>
    <row r="94" spans="1:10" x14ac:dyDescent="0.25">
      <c r="A94" s="1"/>
      <c r="I94" s="1"/>
      <c r="J94" s="1"/>
    </row>
    <row r="95" spans="1:10" x14ac:dyDescent="0.25">
      <c r="A95" s="1"/>
      <c r="I95" s="1"/>
      <c r="J95" s="1"/>
    </row>
    <row r="96" spans="1:10" x14ac:dyDescent="0.25">
      <c r="A96" s="1"/>
      <c r="I96" s="1"/>
      <c r="J96" s="1"/>
    </row>
    <row r="97" spans="1:10" x14ac:dyDescent="0.25">
      <c r="A97" s="1"/>
      <c r="I97" s="1"/>
      <c r="J97" s="1"/>
    </row>
    <row r="98" spans="1:10" x14ac:dyDescent="0.25">
      <c r="A98" s="1"/>
      <c r="I98" s="1"/>
      <c r="J98" s="1"/>
    </row>
    <row r="99" spans="1:10" x14ac:dyDescent="0.25">
      <c r="A99" s="1"/>
      <c r="I99" s="1"/>
      <c r="J99" s="1"/>
    </row>
    <row r="100" spans="1:10" x14ac:dyDescent="0.25">
      <c r="A100" s="1"/>
      <c r="I100" s="1"/>
      <c r="J100" s="1"/>
    </row>
    <row r="101" spans="1:10" x14ac:dyDescent="0.25">
      <c r="A101" s="1"/>
      <c r="I101" s="1"/>
      <c r="J101" s="1"/>
    </row>
    <row r="102" spans="1:10" x14ac:dyDescent="0.25">
      <c r="A102" s="1"/>
      <c r="I102" s="1"/>
      <c r="J102" s="1"/>
    </row>
    <row r="103" spans="1:10" x14ac:dyDescent="0.25">
      <c r="A103" s="1"/>
      <c r="I103" s="1"/>
      <c r="J103" s="1"/>
    </row>
    <row r="104" spans="1:10" x14ac:dyDescent="0.25">
      <c r="A104" s="1"/>
      <c r="I104" s="1"/>
      <c r="J104" s="1"/>
    </row>
    <row r="105" spans="1:10" x14ac:dyDescent="0.25">
      <c r="A105" s="1"/>
      <c r="I105" s="1"/>
      <c r="J105" s="1"/>
    </row>
    <row r="106" spans="1:10" x14ac:dyDescent="0.25">
      <c r="A106" s="1"/>
      <c r="I106" s="1"/>
      <c r="J106" s="1"/>
    </row>
    <row r="107" spans="1:10" x14ac:dyDescent="0.25">
      <c r="A107" s="1"/>
      <c r="I107" s="1"/>
      <c r="J107" s="1"/>
    </row>
    <row r="108" spans="1:10" x14ac:dyDescent="0.25">
      <c r="A108" s="1"/>
      <c r="I108" s="1"/>
      <c r="J108" s="1"/>
    </row>
    <row r="109" spans="1:10" x14ac:dyDescent="0.25">
      <c r="A109" s="1"/>
      <c r="I109" s="1"/>
      <c r="J109" s="1"/>
    </row>
    <row r="110" spans="1:10" x14ac:dyDescent="0.25">
      <c r="A110" s="1"/>
    </row>
    <row r="111" spans="1:10" x14ac:dyDescent="0.25">
      <c r="A111" s="1"/>
    </row>
    <row r="112" spans="1:10" x14ac:dyDescent="0.25">
      <c r="A112" s="1"/>
    </row>
    <row r="113" spans="1:1" x14ac:dyDescent="0.25">
      <c r="A113" s="1"/>
    </row>
    <row r="114" spans="1:1" x14ac:dyDescent="0.25">
      <c r="A114" s="1"/>
    </row>
    <row r="115" spans="1:1" x14ac:dyDescent="0.25">
      <c r="A115" s="1"/>
    </row>
    <row r="116" spans="1:1" x14ac:dyDescent="0.25">
      <c r="A116" s="1"/>
    </row>
    <row r="117" spans="1:1" x14ac:dyDescent="0.25">
      <c r="A117" s="1"/>
    </row>
    <row r="118" spans="1:1" x14ac:dyDescent="0.25">
      <c r="A118" s="1"/>
    </row>
    <row r="119" spans="1:1" x14ac:dyDescent="0.25">
      <c r="A119" s="1"/>
    </row>
    <row r="120" spans="1:1" x14ac:dyDescent="0.25">
      <c r="A120" s="1"/>
    </row>
    <row r="121" spans="1:1" x14ac:dyDescent="0.25">
      <c r="A121" s="1"/>
    </row>
    <row r="122" spans="1:1" x14ac:dyDescent="0.25">
      <c r="A122" s="1"/>
    </row>
    <row r="123" spans="1:1" x14ac:dyDescent="0.25">
      <c r="A123" s="1"/>
    </row>
    <row r="124" spans="1:1" x14ac:dyDescent="0.25">
      <c r="A124" s="1"/>
    </row>
    <row r="125" spans="1:1" x14ac:dyDescent="0.25">
      <c r="A125" s="1"/>
    </row>
    <row r="126" spans="1:1" x14ac:dyDescent="0.25">
      <c r="A126" s="1"/>
    </row>
    <row r="127" spans="1:1" x14ac:dyDescent="0.25">
      <c r="A127" s="1"/>
    </row>
    <row r="128" spans="1:1" x14ac:dyDescent="0.25">
      <c r="A128" s="1"/>
    </row>
    <row r="129" spans="1:1" x14ac:dyDescent="0.25">
      <c r="A129" s="1"/>
    </row>
    <row r="130" spans="1:1" x14ac:dyDescent="0.25">
      <c r="A130" s="1"/>
    </row>
    <row r="131" spans="1:1" x14ac:dyDescent="0.25">
      <c r="A131" s="1"/>
    </row>
    <row r="132" spans="1:1" x14ac:dyDescent="0.25">
      <c r="A132" s="1"/>
    </row>
    <row r="133" spans="1:1" x14ac:dyDescent="0.25">
      <c r="A133" s="1"/>
    </row>
    <row r="134" spans="1:1" x14ac:dyDescent="0.25">
      <c r="A134" s="1"/>
    </row>
    <row r="135" spans="1:1" x14ac:dyDescent="0.25">
      <c r="A135" s="1"/>
    </row>
    <row r="136" spans="1:1" x14ac:dyDescent="0.25">
      <c r="A136" s="1"/>
    </row>
    <row r="137" spans="1:1" x14ac:dyDescent="0.25">
      <c r="A137" s="1"/>
    </row>
    <row r="138" spans="1:1" x14ac:dyDescent="0.25">
      <c r="A138" s="1"/>
    </row>
    <row r="139" spans="1:1" x14ac:dyDescent="0.25">
      <c r="A139" s="1"/>
    </row>
    <row r="140" spans="1:1" x14ac:dyDescent="0.25">
      <c r="A140" s="1"/>
    </row>
    <row r="141" spans="1:1" x14ac:dyDescent="0.25">
      <c r="A141" s="1"/>
    </row>
    <row r="142" spans="1:1" x14ac:dyDescent="0.25">
      <c r="A142" s="1"/>
    </row>
    <row r="143" spans="1:1" x14ac:dyDescent="0.25">
      <c r="A143" s="1"/>
    </row>
    <row r="144" spans="1:1" x14ac:dyDescent="0.25">
      <c r="A144" s="1"/>
    </row>
    <row r="145" spans="1:1" x14ac:dyDescent="0.25">
      <c r="A145" s="1"/>
    </row>
    <row r="146" spans="1:1" x14ac:dyDescent="0.25">
      <c r="A146" s="1"/>
    </row>
    <row r="147" spans="1:1" x14ac:dyDescent="0.25">
      <c r="A147" s="1"/>
    </row>
    <row r="148" spans="1:1" x14ac:dyDescent="0.25">
      <c r="A148" s="1"/>
    </row>
    <row r="149" spans="1:1" x14ac:dyDescent="0.25">
      <c r="A149" s="1"/>
    </row>
    <row r="150" spans="1:1" x14ac:dyDescent="0.25">
      <c r="A150" s="1"/>
    </row>
    <row r="151" spans="1:1" x14ac:dyDescent="0.25">
      <c r="A151" s="1"/>
    </row>
    <row r="152" spans="1:1" x14ac:dyDescent="0.25">
      <c r="A152" s="1"/>
    </row>
    <row r="153" spans="1:1" x14ac:dyDescent="0.25">
      <c r="A153" s="1"/>
    </row>
    <row r="154" spans="1:1" x14ac:dyDescent="0.25">
      <c r="A154" s="1"/>
    </row>
    <row r="155" spans="1:1" x14ac:dyDescent="0.25">
      <c r="A155" s="1"/>
    </row>
    <row r="156" spans="1:1" x14ac:dyDescent="0.25">
      <c r="A156" s="1"/>
    </row>
    <row r="157" spans="1:1" x14ac:dyDescent="0.25">
      <c r="A157" s="1"/>
    </row>
    <row r="158" spans="1:1" x14ac:dyDescent="0.25">
      <c r="A158" s="1"/>
    </row>
    <row r="159" spans="1:1" x14ac:dyDescent="0.25">
      <c r="A159" s="1"/>
    </row>
    <row r="160" spans="1:1" x14ac:dyDescent="0.25">
      <c r="A160" s="1"/>
    </row>
    <row r="161" spans="1:1" x14ac:dyDescent="0.25">
      <c r="A161" s="1"/>
    </row>
    <row r="162" spans="1:1" x14ac:dyDescent="0.25">
      <c r="A162" s="1"/>
    </row>
    <row r="163" spans="1:1" x14ac:dyDescent="0.25">
      <c r="A163" s="1"/>
    </row>
    <row r="164" spans="1:1" x14ac:dyDescent="0.25">
      <c r="A164" s="1"/>
    </row>
    <row r="165" spans="1:1" x14ac:dyDescent="0.25">
      <c r="A165" s="1"/>
    </row>
    <row r="166" spans="1:1" x14ac:dyDescent="0.25">
      <c r="A166" s="1"/>
    </row>
    <row r="167" spans="1:1" x14ac:dyDescent="0.25">
      <c r="A167" s="1"/>
    </row>
    <row r="168" spans="1:1" x14ac:dyDescent="0.25">
      <c r="A168" s="1"/>
    </row>
    <row r="169" spans="1:1" x14ac:dyDescent="0.25">
      <c r="A169" s="1"/>
    </row>
    <row r="170" spans="1:1" x14ac:dyDescent="0.25">
      <c r="A170" s="1"/>
    </row>
    <row r="171" spans="1:1" x14ac:dyDescent="0.25">
      <c r="A171" s="1"/>
    </row>
    <row r="172" spans="1:1" x14ac:dyDescent="0.25">
      <c r="A172" s="1"/>
    </row>
    <row r="173" spans="1:1" x14ac:dyDescent="0.25">
      <c r="A173" s="1"/>
    </row>
    <row r="174" spans="1:1" x14ac:dyDescent="0.25">
      <c r="A174" s="1"/>
    </row>
    <row r="175" spans="1:1" x14ac:dyDescent="0.25">
      <c r="A175" s="1"/>
    </row>
    <row r="176" spans="1:1" x14ac:dyDescent="0.25">
      <c r="A176" s="1"/>
    </row>
    <row r="177" spans="1:1" x14ac:dyDescent="0.25">
      <c r="A177" s="1"/>
    </row>
    <row r="178" spans="1:1" x14ac:dyDescent="0.25">
      <c r="A178" s="1"/>
    </row>
    <row r="179" spans="1:1" x14ac:dyDescent="0.25">
      <c r="A179" s="1"/>
    </row>
    <row r="180" spans="1:1" x14ac:dyDescent="0.25">
      <c r="A180" s="1"/>
    </row>
    <row r="181" spans="1:1" x14ac:dyDescent="0.25">
      <c r="A181" s="1"/>
    </row>
    <row r="182" spans="1:1" x14ac:dyDescent="0.25">
      <c r="A182" s="1"/>
    </row>
    <row r="183" spans="1:1" x14ac:dyDescent="0.25">
      <c r="A183" s="1"/>
    </row>
    <row r="184" spans="1:1" x14ac:dyDescent="0.25">
      <c r="A184" s="1"/>
    </row>
    <row r="185" spans="1:1" x14ac:dyDescent="0.25">
      <c r="A185" s="1"/>
    </row>
  </sheetData>
  <mergeCells count="6">
    <mergeCell ref="A1:K1"/>
    <mergeCell ref="B2:B3"/>
    <mergeCell ref="K2:K3"/>
    <mergeCell ref="H2:I2"/>
    <mergeCell ref="C2:C3"/>
    <mergeCell ref="J2:J3"/>
  </mergeCells>
  <phoneticPr fontId="6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9FB5AD-98BE-4325-8FF7-55F9B42850DB}">
  <dimension ref="A1:K106"/>
  <sheetViews>
    <sheetView workbookViewId="0">
      <selection activeCell="C17" sqref="C17"/>
    </sheetView>
  </sheetViews>
  <sheetFormatPr defaultRowHeight="15" x14ac:dyDescent="0.25"/>
  <cols>
    <col min="1" max="1" width="15.5703125" customWidth="1"/>
    <col min="2" max="3" width="31.5703125" customWidth="1"/>
    <col min="4" max="4" width="16.28515625" customWidth="1"/>
    <col min="5" max="6" width="25.5703125" customWidth="1"/>
    <col min="7" max="7" width="31.140625" customWidth="1"/>
    <col min="8" max="8" width="10" customWidth="1"/>
    <col min="9" max="10" width="18.140625" customWidth="1"/>
    <col min="11" max="11" width="45.7109375" customWidth="1"/>
  </cols>
  <sheetData>
    <row r="1" spans="1:11" ht="15.75" thickBot="1" x14ac:dyDescent="0.3">
      <c r="A1" s="44" t="s">
        <v>11</v>
      </c>
      <c r="B1" s="45"/>
      <c r="C1" s="45"/>
      <c r="D1" s="45"/>
      <c r="E1" s="45"/>
      <c r="F1" s="45"/>
      <c r="G1" s="45"/>
      <c r="H1" s="45"/>
      <c r="I1" s="45"/>
      <c r="J1" s="45"/>
      <c r="K1" s="46"/>
    </row>
    <row r="2" spans="1:11" ht="30.75" thickBot="1" x14ac:dyDescent="0.3">
      <c r="A2" s="12" t="s">
        <v>28</v>
      </c>
      <c r="B2" s="129" t="s">
        <v>24</v>
      </c>
      <c r="C2" s="135" t="s">
        <v>40</v>
      </c>
      <c r="D2" s="12" t="s">
        <v>25</v>
      </c>
      <c r="E2" s="12" t="s">
        <v>26</v>
      </c>
      <c r="F2" s="24" t="s">
        <v>66</v>
      </c>
      <c r="G2" s="129" t="s">
        <v>31</v>
      </c>
      <c r="H2" s="141" t="s">
        <v>82</v>
      </c>
      <c r="I2" s="142"/>
      <c r="J2" s="135" t="s">
        <v>41</v>
      </c>
      <c r="K2" s="129" t="s">
        <v>23</v>
      </c>
    </row>
    <row r="3" spans="1:11" ht="15.75" thickBot="1" x14ac:dyDescent="0.3">
      <c r="A3" s="13" t="s">
        <v>29</v>
      </c>
      <c r="B3" s="130"/>
      <c r="C3" s="140"/>
      <c r="D3" s="14" t="s">
        <v>17</v>
      </c>
      <c r="E3" s="13" t="s">
        <v>27</v>
      </c>
      <c r="F3" s="13" t="s">
        <v>17</v>
      </c>
      <c r="G3" s="130"/>
      <c r="H3" s="12" t="s">
        <v>10</v>
      </c>
      <c r="I3" s="15" t="s">
        <v>17</v>
      </c>
      <c r="J3" s="136"/>
      <c r="K3" s="130"/>
    </row>
    <row r="4" spans="1:11" x14ac:dyDescent="0.25">
      <c r="A4" s="65" t="s">
        <v>52</v>
      </c>
      <c r="B4" s="114" t="s">
        <v>53</v>
      </c>
      <c r="C4" s="86" t="s">
        <v>58</v>
      </c>
      <c r="D4" s="115">
        <v>8.6300000000000008</v>
      </c>
      <c r="E4" s="60" t="s">
        <v>55</v>
      </c>
      <c r="F4" s="86">
        <v>1.23</v>
      </c>
      <c r="G4" s="123" t="s">
        <v>16</v>
      </c>
      <c r="H4" s="35">
        <v>1</v>
      </c>
      <c r="I4" s="55">
        <f>1.4*1.4</f>
        <v>1.9599999999999997</v>
      </c>
      <c r="J4" s="137" t="s">
        <v>56</v>
      </c>
      <c r="K4" s="50"/>
    </row>
    <row r="5" spans="1:11" x14ac:dyDescent="0.25">
      <c r="A5" s="66" t="s">
        <v>57</v>
      </c>
      <c r="B5" s="112" t="s">
        <v>15</v>
      </c>
      <c r="C5" s="87" t="s">
        <v>58</v>
      </c>
      <c r="D5" s="113">
        <v>12.14</v>
      </c>
      <c r="E5" s="62" t="s">
        <v>55</v>
      </c>
      <c r="F5" s="104">
        <f>1.4+0.9+0.2</f>
        <v>2.5</v>
      </c>
      <c r="G5" s="58" t="s">
        <v>16</v>
      </c>
      <c r="H5" s="36">
        <v>1</v>
      </c>
      <c r="I5" s="56">
        <v>1.96</v>
      </c>
      <c r="J5" s="138"/>
      <c r="K5" s="51"/>
    </row>
    <row r="6" spans="1:11" x14ac:dyDescent="0.25">
      <c r="A6" s="66" t="s">
        <v>59</v>
      </c>
      <c r="B6" s="112" t="s">
        <v>15</v>
      </c>
      <c r="C6" s="87" t="s">
        <v>58</v>
      </c>
      <c r="D6" s="113">
        <v>12.22</v>
      </c>
      <c r="E6" s="62" t="s">
        <v>55</v>
      </c>
      <c r="F6" s="104">
        <v>2.6</v>
      </c>
      <c r="G6" s="58" t="s">
        <v>16</v>
      </c>
      <c r="H6" s="36">
        <v>1</v>
      </c>
      <c r="I6" s="56">
        <f>1.4*1.8</f>
        <v>2.52</v>
      </c>
      <c r="J6" s="138"/>
      <c r="K6" s="51"/>
    </row>
    <row r="7" spans="1:11" x14ac:dyDescent="0.25">
      <c r="A7" s="66" t="s">
        <v>60</v>
      </c>
      <c r="B7" s="112" t="s">
        <v>38</v>
      </c>
      <c r="C7" s="87" t="s">
        <v>58</v>
      </c>
      <c r="D7" s="113">
        <v>14.01</v>
      </c>
      <c r="E7" s="62" t="s">
        <v>55</v>
      </c>
      <c r="F7" s="104">
        <v>0</v>
      </c>
      <c r="G7" s="58" t="s">
        <v>67</v>
      </c>
      <c r="H7" s="36" t="s">
        <v>76</v>
      </c>
      <c r="I7" s="56">
        <f>2*2*1</f>
        <v>4</v>
      </c>
      <c r="J7" s="138"/>
      <c r="K7" s="51"/>
    </row>
    <row r="8" spans="1:11" x14ac:dyDescent="0.25">
      <c r="A8" s="66" t="s">
        <v>61</v>
      </c>
      <c r="B8" s="112" t="s">
        <v>68</v>
      </c>
      <c r="C8" s="87" t="s">
        <v>58</v>
      </c>
      <c r="D8" s="113">
        <v>9.6</v>
      </c>
      <c r="E8" s="62" t="s">
        <v>55</v>
      </c>
      <c r="F8" s="104">
        <f>0.9+1.6+0.6</f>
        <v>3.1</v>
      </c>
      <c r="G8" s="58" t="s">
        <v>16</v>
      </c>
      <c r="H8" s="36">
        <v>1</v>
      </c>
      <c r="I8" s="56">
        <v>2.52</v>
      </c>
      <c r="J8" s="138"/>
      <c r="K8" s="51"/>
    </row>
    <row r="9" spans="1:11" x14ac:dyDescent="0.25">
      <c r="A9" s="66" t="s">
        <v>62</v>
      </c>
      <c r="B9" s="112" t="s">
        <v>69</v>
      </c>
      <c r="C9" s="87" t="s">
        <v>58</v>
      </c>
      <c r="D9" s="113">
        <v>4.95</v>
      </c>
      <c r="E9" s="62" t="s">
        <v>55</v>
      </c>
      <c r="F9" s="104">
        <v>0.5</v>
      </c>
      <c r="G9" s="58" t="s">
        <v>16</v>
      </c>
      <c r="H9" s="36">
        <v>0</v>
      </c>
      <c r="I9" s="56">
        <v>0</v>
      </c>
      <c r="J9" s="138"/>
      <c r="K9" s="51" t="s">
        <v>70</v>
      </c>
    </row>
    <row r="10" spans="1:11" x14ac:dyDescent="0.25">
      <c r="A10" s="66" t="s">
        <v>63</v>
      </c>
      <c r="B10" s="112" t="s">
        <v>71</v>
      </c>
      <c r="C10" s="87" t="s">
        <v>58</v>
      </c>
      <c r="D10" s="113">
        <v>5.52</v>
      </c>
      <c r="E10" s="62" t="s">
        <v>55</v>
      </c>
      <c r="F10" s="104">
        <v>0.2</v>
      </c>
      <c r="G10" s="58" t="s">
        <v>16</v>
      </c>
      <c r="H10" s="36">
        <v>0</v>
      </c>
      <c r="I10" s="56">
        <v>0</v>
      </c>
      <c r="J10" s="138"/>
      <c r="K10" s="51" t="s">
        <v>70</v>
      </c>
    </row>
    <row r="11" spans="1:11" x14ac:dyDescent="0.25">
      <c r="A11" s="66" t="s">
        <v>64</v>
      </c>
      <c r="B11" s="112" t="s">
        <v>72</v>
      </c>
      <c r="C11" s="53" t="s">
        <v>58</v>
      </c>
      <c r="D11" s="113">
        <v>17.510000000000002</v>
      </c>
      <c r="E11" s="62" t="s">
        <v>73</v>
      </c>
      <c r="F11" s="104">
        <f>0.7+0.7+2.5</f>
        <v>3.9</v>
      </c>
      <c r="G11" s="58" t="s">
        <v>16</v>
      </c>
      <c r="H11" s="36">
        <v>1</v>
      </c>
      <c r="I11" s="56">
        <v>1.96</v>
      </c>
      <c r="J11" s="138"/>
      <c r="K11" s="51"/>
    </row>
    <row r="12" spans="1:11" x14ac:dyDescent="0.25">
      <c r="A12" s="66" t="s">
        <v>65</v>
      </c>
      <c r="B12" s="112" t="s">
        <v>74</v>
      </c>
      <c r="C12" s="53" t="s">
        <v>58</v>
      </c>
      <c r="D12" s="113">
        <v>3.04</v>
      </c>
      <c r="E12" s="62" t="s">
        <v>55</v>
      </c>
      <c r="F12" s="104">
        <v>0.2</v>
      </c>
      <c r="G12" s="58" t="s">
        <v>16</v>
      </c>
      <c r="H12" s="36">
        <v>0</v>
      </c>
      <c r="I12" s="56">
        <v>0</v>
      </c>
      <c r="J12" s="138"/>
      <c r="K12" s="51"/>
    </row>
    <row r="13" spans="1:11" x14ac:dyDescent="0.25">
      <c r="A13" s="66" t="s">
        <v>7</v>
      </c>
      <c r="B13" s="112" t="s">
        <v>75</v>
      </c>
      <c r="C13" s="87" t="s">
        <v>58</v>
      </c>
      <c r="D13" s="113">
        <v>17.600000000000001</v>
      </c>
      <c r="E13" s="62" t="s">
        <v>55</v>
      </c>
      <c r="F13" s="104">
        <f>0.5+0.6+1+0.7+0.3</f>
        <v>3.0999999999999996</v>
      </c>
      <c r="G13" s="58" t="s">
        <v>16</v>
      </c>
      <c r="H13" s="36">
        <v>2</v>
      </c>
      <c r="I13" s="56">
        <f>1.96*2</f>
        <v>3.92</v>
      </c>
      <c r="J13" s="138"/>
      <c r="K13" s="51"/>
    </row>
    <row r="14" spans="1:11" x14ac:dyDescent="0.25">
      <c r="A14" s="66" t="s">
        <v>8</v>
      </c>
      <c r="B14" s="112" t="s">
        <v>80</v>
      </c>
      <c r="C14" s="87" t="s">
        <v>58</v>
      </c>
      <c r="D14" s="113">
        <v>15.29</v>
      </c>
      <c r="E14" s="62" t="s">
        <v>55</v>
      </c>
      <c r="F14" s="104">
        <v>0</v>
      </c>
      <c r="G14" s="58" t="s">
        <v>67</v>
      </c>
      <c r="H14" s="36" t="s">
        <v>77</v>
      </c>
      <c r="I14" s="56">
        <f>1.4*1.8+2*2*1</f>
        <v>6.52</v>
      </c>
      <c r="J14" s="139"/>
      <c r="K14" s="51"/>
    </row>
    <row r="15" spans="1:11" ht="15.75" thickBot="1" x14ac:dyDescent="0.3">
      <c r="A15" s="67"/>
      <c r="B15" s="67"/>
      <c r="C15" s="61"/>
      <c r="D15" s="116"/>
      <c r="E15" s="61"/>
      <c r="F15" s="105"/>
      <c r="G15" s="59"/>
      <c r="H15" s="37"/>
      <c r="I15" s="57"/>
      <c r="J15" s="54"/>
      <c r="K15" s="48"/>
    </row>
    <row r="16" spans="1:11" x14ac:dyDescent="0.25">
      <c r="G16" s="96"/>
      <c r="H16" s="1"/>
      <c r="I16" s="1"/>
      <c r="J16" s="1"/>
      <c r="K16" s="89"/>
    </row>
    <row r="17" spans="2:10" x14ac:dyDescent="0.25">
      <c r="C17" s="93" t="s">
        <v>88</v>
      </c>
      <c r="H17" s="1"/>
      <c r="I17" s="1"/>
      <c r="J17" s="1"/>
    </row>
    <row r="18" spans="2:10" x14ac:dyDescent="0.25">
      <c r="H18" s="1"/>
      <c r="I18" s="1"/>
      <c r="J18" s="1"/>
    </row>
    <row r="19" spans="2:10" ht="15.75" thickBot="1" x14ac:dyDescent="0.3">
      <c r="H19" s="1"/>
      <c r="I19" s="1"/>
      <c r="J19" s="1"/>
    </row>
    <row r="20" spans="2:10" ht="60.75" thickBot="1" x14ac:dyDescent="0.3">
      <c r="B20" s="101" t="s">
        <v>33</v>
      </c>
      <c r="C20" s="101" t="s">
        <v>50</v>
      </c>
      <c r="D20" s="17" t="s">
        <v>17</v>
      </c>
      <c r="E20" s="97" t="s">
        <v>81</v>
      </c>
      <c r="F20" s="93"/>
      <c r="H20" s="1"/>
      <c r="I20" s="1"/>
      <c r="J20" s="1"/>
    </row>
    <row r="21" spans="2:10" x14ac:dyDescent="0.25">
      <c r="B21" s="117" t="s">
        <v>34</v>
      </c>
      <c r="C21" s="121" t="s">
        <v>58</v>
      </c>
      <c r="D21" s="118">
        <f>D4+D5+D6+D7+D8+D9+D10+D12+D13+D14-F4-F5-F6-F7-F8-F9-F10-F12-F13-F14</f>
        <v>89.570000000000007</v>
      </c>
      <c r="E21" s="60">
        <f>D21*8</f>
        <v>716.56000000000006</v>
      </c>
      <c r="H21" s="1"/>
      <c r="I21" s="1"/>
      <c r="J21" s="1"/>
    </row>
    <row r="22" spans="2:10" x14ac:dyDescent="0.25">
      <c r="B22" s="122" t="s">
        <v>37</v>
      </c>
      <c r="C22" s="124" t="s">
        <v>58</v>
      </c>
      <c r="D22" s="119">
        <f>D11-F11</f>
        <v>13.610000000000001</v>
      </c>
      <c r="E22" s="62">
        <f>D22*8</f>
        <v>108.88000000000001</v>
      </c>
      <c r="H22" s="1"/>
      <c r="I22" s="1"/>
      <c r="J22" s="1"/>
    </row>
    <row r="23" spans="2:10" ht="15.75" thickBot="1" x14ac:dyDescent="0.3">
      <c r="B23" s="67" t="s">
        <v>78</v>
      </c>
      <c r="C23" s="61" t="s">
        <v>79</v>
      </c>
      <c r="D23" s="120">
        <f>I4+I5+I6+I7+I8+I9+I10+I11+I12+I13+I14</f>
        <v>25.359999999999996</v>
      </c>
      <c r="E23" s="61"/>
      <c r="H23" s="1"/>
      <c r="I23" s="1"/>
      <c r="J23" s="1"/>
    </row>
    <row r="24" spans="2:10" x14ac:dyDescent="0.25">
      <c r="E24">
        <f>SUM(E21:E23)</f>
        <v>825.44</v>
      </c>
      <c r="F24" t="s">
        <v>47</v>
      </c>
      <c r="H24" s="1"/>
      <c r="I24" s="1"/>
      <c r="J24" s="1"/>
    </row>
    <row r="25" spans="2:10" x14ac:dyDescent="0.25">
      <c r="H25" s="1"/>
      <c r="I25" s="1"/>
      <c r="J25" s="1"/>
    </row>
    <row r="26" spans="2:10" x14ac:dyDescent="0.25">
      <c r="H26" s="1"/>
      <c r="I26" s="1"/>
      <c r="J26" s="1"/>
    </row>
    <row r="27" spans="2:10" x14ac:dyDescent="0.25">
      <c r="H27" s="1"/>
      <c r="I27" s="1"/>
      <c r="J27" s="1"/>
    </row>
    <row r="28" spans="2:10" x14ac:dyDescent="0.25">
      <c r="H28" s="1"/>
      <c r="I28" s="1"/>
      <c r="J28" s="1"/>
    </row>
    <row r="29" spans="2:10" x14ac:dyDescent="0.25">
      <c r="H29" s="1"/>
      <c r="I29" s="1"/>
      <c r="J29" s="1"/>
    </row>
    <row r="30" spans="2:10" x14ac:dyDescent="0.25">
      <c r="H30" s="1"/>
      <c r="I30" s="1"/>
      <c r="J30" s="1"/>
    </row>
    <row r="31" spans="2:10" x14ac:dyDescent="0.25">
      <c r="H31" s="1"/>
      <c r="I31" s="1"/>
      <c r="J31" s="1"/>
    </row>
    <row r="32" spans="2:10" x14ac:dyDescent="0.25">
      <c r="H32" s="1"/>
      <c r="I32" s="1"/>
      <c r="J32" s="1"/>
    </row>
    <row r="33" spans="8:10" x14ac:dyDescent="0.25">
      <c r="H33" s="1"/>
      <c r="I33" s="1"/>
      <c r="J33" s="1"/>
    </row>
    <row r="34" spans="8:10" x14ac:dyDescent="0.25">
      <c r="H34" s="1"/>
      <c r="I34" s="1"/>
      <c r="J34" s="1"/>
    </row>
    <row r="35" spans="8:10" x14ac:dyDescent="0.25">
      <c r="H35" s="1"/>
      <c r="I35" s="1"/>
      <c r="J35" s="1"/>
    </row>
    <row r="36" spans="8:10" x14ac:dyDescent="0.25">
      <c r="H36" s="1"/>
      <c r="I36" s="1"/>
      <c r="J36" s="1"/>
    </row>
    <row r="37" spans="8:10" x14ac:dyDescent="0.25">
      <c r="H37" s="1"/>
      <c r="I37" s="1"/>
      <c r="J37" s="1"/>
    </row>
    <row r="38" spans="8:10" x14ac:dyDescent="0.25">
      <c r="H38" s="1"/>
      <c r="I38" s="1"/>
      <c r="J38" s="1"/>
    </row>
    <row r="39" spans="8:10" x14ac:dyDescent="0.25">
      <c r="H39" s="1"/>
      <c r="I39" s="1"/>
      <c r="J39" s="1"/>
    </row>
    <row r="40" spans="8:10" x14ac:dyDescent="0.25">
      <c r="H40" s="1"/>
      <c r="I40" s="1"/>
      <c r="J40" s="1"/>
    </row>
    <row r="41" spans="8:10" x14ac:dyDescent="0.25">
      <c r="H41" s="1"/>
      <c r="I41" s="1"/>
      <c r="J41" s="1"/>
    </row>
    <row r="42" spans="8:10" x14ac:dyDescent="0.25">
      <c r="H42" s="1"/>
      <c r="I42" s="1"/>
      <c r="J42" s="1"/>
    </row>
    <row r="43" spans="8:10" x14ac:dyDescent="0.25">
      <c r="H43" s="1"/>
      <c r="I43" s="1"/>
      <c r="J43" s="1"/>
    </row>
    <row r="44" spans="8:10" x14ac:dyDescent="0.25">
      <c r="H44" s="1"/>
      <c r="I44" s="1"/>
      <c r="J44" s="1"/>
    </row>
    <row r="45" spans="8:10" x14ac:dyDescent="0.25">
      <c r="H45" s="1"/>
      <c r="I45" s="1"/>
      <c r="J45" s="1"/>
    </row>
    <row r="46" spans="8:10" x14ac:dyDescent="0.25">
      <c r="H46" s="1"/>
      <c r="I46" s="1"/>
      <c r="J46" s="1"/>
    </row>
    <row r="47" spans="8:10" x14ac:dyDescent="0.25">
      <c r="H47" s="1"/>
      <c r="I47" s="1"/>
      <c r="J47" s="1"/>
    </row>
    <row r="48" spans="8:10" x14ac:dyDescent="0.25">
      <c r="H48" s="1"/>
      <c r="I48" s="1"/>
      <c r="J48" s="1"/>
    </row>
    <row r="49" spans="8:10" x14ac:dyDescent="0.25">
      <c r="H49" s="1"/>
      <c r="I49" s="1"/>
      <c r="J49" s="1"/>
    </row>
    <row r="50" spans="8:10" x14ac:dyDescent="0.25">
      <c r="H50" s="1"/>
      <c r="I50" s="1"/>
      <c r="J50" s="1"/>
    </row>
    <row r="51" spans="8:10" x14ac:dyDescent="0.25">
      <c r="H51" s="1"/>
      <c r="I51" s="1"/>
      <c r="J51" s="1"/>
    </row>
    <row r="52" spans="8:10" x14ac:dyDescent="0.25">
      <c r="H52" s="1"/>
      <c r="I52" s="1"/>
      <c r="J52" s="1"/>
    </row>
    <row r="53" spans="8:10" x14ac:dyDescent="0.25">
      <c r="H53" s="1"/>
      <c r="I53" s="1"/>
      <c r="J53" s="1"/>
    </row>
    <row r="54" spans="8:10" x14ac:dyDescent="0.25">
      <c r="H54" s="1"/>
      <c r="I54" s="1"/>
      <c r="J54" s="1"/>
    </row>
    <row r="55" spans="8:10" x14ac:dyDescent="0.25">
      <c r="H55" s="1"/>
      <c r="I55" s="1"/>
      <c r="J55" s="1"/>
    </row>
    <row r="56" spans="8:10" x14ac:dyDescent="0.25">
      <c r="H56" s="1"/>
      <c r="I56" s="1"/>
      <c r="J56" s="1"/>
    </row>
    <row r="57" spans="8:10" x14ac:dyDescent="0.25">
      <c r="H57" s="1"/>
      <c r="I57" s="1"/>
      <c r="J57" s="1"/>
    </row>
    <row r="58" spans="8:10" x14ac:dyDescent="0.25">
      <c r="H58" s="1"/>
      <c r="I58" s="1"/>
      <c r="J58" s="1"/>
    </row>
    <row r="59" spans="8:10" x14ac:dyDescent="0.25">
      <c r="H59" s="1"/>
      <c r="I59" s="1"/>
      <c r="J59" s="1"/>
    </row>
    <row r="60" spans="8:10" x14ac:dyDescent="0.25">
      <c r="H60" s="1"/>
      <c r="I60" s="1"/>
      <c r="J60" s="1"/>
    </row>
    <row r="61" spans="8:10" x14ac:dyDescent="0.25">
      <c r="H61" s="1"/>
      <c r="I61" s="1"/>
      <c r="J61" s="1"/>
    </row>
    <row r="62" spans="8:10" x14ac:dyDescent="0.25">
      <c r="H62" s="1"/>
      <c r="I62" s="1"/>
      <c r="J62" s="1"/>
    </row>
    <row r="63" spans="8:10" x14ac:dyDescent="0.25">
      <c r="H63" s="1"/>
      <c r="I63" s="1"/>
      <c r="J63" s="1"/>
    </row>
    <row r="64" spans="8:10" x14ac:dyDescent="0.25">
      <c r="H64" s="1"/>
      <c r="I64" s="1"/>
      <c r="J64" s="1"/>
    </row>
    <row r="65" spans="8:10" x14ac:dyDescent="0.25">
      <c r="H65" s="1"/>
      <c r="I65" s="1"/>
      <c r="J65" s="1"/>
    </row>
    <row r="66" spans="8:10" x14ac:dyDescent="0.25">
      <c r="I66" s="1"/>
      <c r="J66" s="1"/>
    </row>
    <row r="67" spans="8:10" x14ac:dyDescent="0.25">
      <c r="I67" s="1"/>
      <c r="J67" s="1"/>
    </row>
    <row r="68" spans="8:10" x14ac:dyDescent="0.25">
      <c r="I68" s="1"/>
      <c r="J68" s="1"/>
    </row>
    <row r="69" spans="8:10" x14ac:dyDescent="0.25">
      <c r="I69" s="1"/>
      <c r="J69" s="1"/>
    </row>
    <row r="70" spans="8:10" x14ac:dyDescent="0.25">
      <c r="I70" s="1"/>
      <c r="J70" s="1"/>
    </row>
    <row r="71" spans="8:10" x14ac:dyDescent="0.25">
      <c r="I71" s="1"/>
      <c r="J71" s="1"/>
    </row>
    <row r="72" spans="8:10" x14ac:dyDescent="0.25">
      <c r="I72" s="1"/>
      <c r="J72" s="1"/>
    </row>
    <row r="73" spans="8:10" x14ac:dyDescent="0.25">
      <c r="I73" s="1"/>
      <c r="J73" s="1"/>
    </row>
    <row r="74" spans="8:10" x14ac:dyDescent="0.25">
      <c r="I74" s="1"/>
      <c r="J74" s="1"/>
    </row>
    <row r="75" spans="8:10" x14ac:dyDescent="0.25">
      <c r="I75" s="1"/>
      <c r="J75" s="1"/>
    </row>
    <row r="76" spans="8:10" x14ac:dyDescent="0.25">
      <c r="I76" s="1"/>
      <c r="J76" s="1"/>
    </row>
    <row r="77" spans="8:10" x14ac:dyDescent="0.25">
      <c r="I77" s="1"/>
      <c r="J77" s="1"/>
    </row>
    <row r="78" spans="8:10" x14ac:dyDescent="0.25">
      <c r="I78" s="1"/>
      <c r="J78" s="1"/>
    </row>
    <row r="79" spans="8:10" x14ac:dyDescent="0.25">
      <c r="I79" s="1"/>
      <c r="J79" s="1"/>
    </row>
    <row r="80" spans="8:10" x14ac:dyDescent="0.25">
      <c r="I80" s="1"/>
      <c r="J80" s="1"/>
    </row>
    <row r="81" spans="9:10" x14ac:dyDescent="0.25">
      <c r="I81" s="1"/>
      <c r="J81" s="1"/>
    </row>
    <row r="82" spans="9:10" x14ac:dyDescent="0.25">
      <c r="I82" s="1"/>
      <c r="J82" s="1"/>
    </row>
    <row r="83" spans="9:10" x14ac:dyDescent="0.25">
      <c r="I83" s="1"/>
      <c r="J83" s="1"/>
    </row>
    <row r="84" spans="9:10" x14ac:dyDescent="0.25">
      <c r="I84" s="1"/>
      <c r="J84" s="1"/>
    </row>
    <row r="85" spans="9:10" x14ac:dyDescent="0.25">
      <c r="I85" s="1"/>
      <c r="J85" s="1"/>
    </row>
    <row r="86" spans="9:10" x14ac:dyDescent="0.25">
      <c r="I86" s="1"/>
      <c r="J86" s="1"/>
    </row>
    <row r="87" spans="9:10" x14ac:dyDescent="0.25">
      <c r="I87" s="1"/>
      <c r="J87" s="1"/>
    </row>
    <row r="88" spans="9:10" x14ac:dyDescent="0.25">
      <c r="I88" s="1"/>
      <c r="J88" s="1"/>
    </row>
    <row r="89" spans="9:10" x14ac:dyDescent="0.25">
      <c r="I89" s="1"/>
      <c r="J89" s="1"/>
    </row>
    <row r="90" spans="9:10" x14ac:dyDescent="0.25">
      <c r="I90" s="1"/>
      <c r="J90" s="1"/>
    </row>
    <row r="91" spans="9:10" x14ac:dyDescent="0.25">
      <c r="I91" s="1"/>
      <c r="J91" s="1"/>
    </row>
    <row r="92" spans="9:10" x14ac:dyDescent="0.25">
      <c r="I92" s="1"/>
      <c r="J92" s="1"/>
    </row>
    <row r="93" spans="9:10" x14ac:dyDescent="0.25">
      <c r="I93" s="1"/>
      <c r="J93" s="1"/>
    </row>
    <row r="94" spans="9:10" x14ac:dyDescent="0.25">
      <c r="I94" s="1"/>
      <c r="J94" s="1"/>
    </row>
    <row r="95" spans="9:10" x14ac:dyDescent="0.25">
      <c r="I95" s="1"/>
      <c r="J95" s="1"/>
    </row>
    <row r="96" spans="9:10" x14ac:dyDescent="0.25">
      <c r="I96" s="1"/>
      <c r="J96" s="1"/>
    </row>
    <row r="97" spans="9:10" x14ac:dyDescent="0.25">
      <c r="I97" s="1"/>
      <c r="J97" s="1"/>
    </row>
    <row r="98" spans="9:10" x14ac:dyDescent="0.25">
      <c r="I98" s="1"/>
      <c r="J98" s="1"/>
    </row>
    <row r="99" spans="9:10" x14ac:dyDescent="0.25">
      <c r="I99" s="1"/>
      <c r="J99" s="1"/>
    </row>
    <row r="100" spans="9:10" x14ac:dyDescent="0.25">
      <c r="I100" s="1"/>
      <c r="J100" s="1"/>
    </row>
    <row r="101" spans="9:10" x14ac:dyDescent="0.25">
      <c r="I101" s="1"/>
      <c r="J101" s="1"/>
    </row>
    <row r="102" spans="9:10" x14ac:dyDescent="0.25">
      <c r="I102" s="1"/>
      <c r="J102" s="1"/>
    </row>
    <row r="103" spans="9:10" x14ac:dyDescent="0.25">
      <c r="I103" s="1"/>
      <c r="J103" s="1"/>
    </row>
    <row r="104" spans="9:10" x14ac:dyDescent="0.25">
      <c r="I104" s="1"/>
      <c r="J104" s="1"/>
    </row>
    <row r="105" spans="9:10" x14ac:dyDescent="0.25">
      <c r="I105" s="1"/>
      <c r="J105" s="1"/>
    </row>
    <row r="106" spans="9:10" x14ac:dyDescent="0.25">
      <c r="I106" s="1"/>
      <c r="J106" s="1"/>
    </row>
  </sheetData>
  <mergeCells count="7">
    <mergeCell ref="K2:K3"/>
    <mergeCell ref="J4:J14"/>
    <mergeCell ref="J2:J3"/>
    <mergeCell ref="B2:B3"/>
    <mergeCell ref="C2:C3"/>
    <mergeCell ref="H2:I2"/>
    <mergeCell ref="G2:G3"/>
  </mergeCells>
  <phoneticPr fontId="6" type="noConversion"/>
  <pageMargins left="0.7" right="0.7" top="0.75" bottom="0.75" header="0.3" footer="0.3"/>
  <pageSetup paperSize="8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116F6A-7975-4A4B-A43F-AB2FFB951DA0}">
  <dimension ref="B1:L81"/>
  <sheetViews>
    <sheetView tabSelected="1" workbookViewId="0">
      <selection activeCell="G14" sqref="G14"/>
    </sheetView>
  </sheetViews>
  <sheetFormatPr defaultRowHeight="15" x14ac:dyDescent="0.25"/>
  <cols>
    <col min="2" max="2" width="18.140625" customWidth="1"/>
    <col min="3" max="4" width="20.7109375" customWidth="1"/>
    <col min="5" max="5" width="16" customWidth="1"/>
    <col min="6" max="6" width="25.28515625" customWidth="1"/>
    <col min="7" max="7" width="25.85546875" customWidth="1"/>
    <col min="8" max="8" width="24.85546875" customWidth="1"/>
    <col min="9" max="9" width="21.7109375" customWidth="1"/>
    <col min="10" max="10" width="13.7109375" customWidth="1"/>
    <col min="11" max="11" width="17.5703125" customWidth="1"/>
    <col min="12" max="12" width="24.42578125" customWidth="1"/>
  </cols>
  <sheetData>
    <row r="1" spans="2:12" ht="15.75" thickBot="1" x14ac:dyDescent="0.3">
      <c r="B1" s="146" t="s">
        <v>14</v>
      </c>
      <c r="C1" s="147"/>
      <c r="D1" s="147"/>
      <c r="E1" s="147"/>
      <c r="F1" s="147"/>
      <c r="G1" s="147"/>
      <c r="H1" s="147"/>
      <c r="I1" s="147"/>
      <c r="J1" s="147"/>
      <c r="K1" s="147"/>
      <c r="L1" s="148"/>
    </row>
    <row r="2" spans="2:12" ht="30.75" thickBot="1" x14ac:dyDescent="0.3">
      <c r="B2" s="12" t="s">
        <v>20</v>
      </c>
      <c r="C2" s="129" t="s">
        <v>1</v>
      </c>
      <c r="D2" s="135" t="s">
        <v>40</v>
      </c>
      <c r="E2" s="12" t="s">
        <v>19</v>
      </c>
      <c r="F2" s="23" t="s">
        <v>12</v>
      </c>
      <c r="G2" s="24" t="s">
        <v>66</v>
      </c>
      <c r="H2" s="12" t="s">
        <v>13</v>
      </c>
      <c r="I2" s="145" t="s">
        <v>9</v>
      </c>
      <c r="J2" s="145"/>
      <c r="K2" s="135" t="s">
        <v>41</v>
      </c>
      <c r="L2" s="129" t="s">
        <v>3</v>
      </c>
    </row>
    <row r="3" spans="2:12" ht="15.75" thickBot="1" x14ac:dyDescent="0.3">
      <c r="B3" s="12" t="s">
        <v>18</v>
      </c>
      <c r="C3" s="130"/>
      <c r="D3" s="136"/>
      <c r="E3" s="19" t="s">
        <v>17</v>
      </c>
      <c r="F3" s="22" t="s">
        <v>22</v>
      </c>
      <c r="G3" s="12" t="s">
        <v>17</v>
      </c>
      <c r="H3" s="19" t="s">
        <v>21</v>
      </c>
      <c r="I3" s="12" t="s">
        <v>10</v>
      </c>
      <c r="J3" s="22" t="s">
        <v>17</v>
      </c>
      <c r="K3" s="136"/>
      <c r="L3" s="130"/>
    </row>
    <row r="4" spans="2:12" x14ac:dyDescent="0.25">
      <c r="B4" s="28" t="s">
        <v>52</v>
      </c>
      <c r="C4" s="29" t="s">
        <v>38</v>
      </c>
      <c r="D4" s="88" t="s">
        <v>54</v>
      </c>
      <c r="E4" s="30">
        <f>13+1.5+1</f>
        <v>15.5</v>
      </c>
      <c r="F4" s="29" t="s">
        <v>83</v>
      </c>
      <c r="G4" s="30">
        <v>1.5</v>
      </c>
      <c r="H4" s="31" t="s">
        <v>16</v>
      </c>
      <c r="I4" s="30">
        <v>0</v>
      </c>
      <c r="J4" s="30">
        <v>0</v>
      </c>
      <c r="K4" s="143" t="s">
        <v>43</v>
      </c>
      <c r="L4" s="32"/>
    </row>
    <row r="5" spans="2:12" x14ac:dyDescent="0.25">
      <c r="B5" s="8" t="s">
        <v>57</v>
      </c>
      <c r="C5" s="5" t="s">
        <v>36</v>
      </c>
      <c r="D5" s="6" t="s">
        <v>54</v>
      </c>
      <c r="E5" s="6">
        <v>18.100000000000001</v>
      </c>
      <c r="F5" s="5" t="s">
        <v>84</v>
      </c>
      <c r="G5" s="7">
        <f>4.4+0.7+0.2</f>
        <v>5.3000000000000007</v>
      </c>
      <c r="H5" s="26" t="s">
        <v>16</v>
      </c>
      <c r="I5" s="6">
        <v>2</v>
      </c>
      <c r="J5" s="6">
        <f>1.4*1.4*2</f>
        <v>3.9199999999999995</v>
      </c>
      <c r="K5" s="144"/>
      <c r="L5" s="9"/>
    </row>
    <row r="6" spans="2:12" x14ac:dyDescent="0.25">
      <c r="B6" s="8" t="s">
        <v>59</v>
      </c>
      <c r="C6" s="5" t="s">
        <v>36</v>
      </c>
      <c r="D6" s="6" t="s">
        <v>54</v>
      </c>
      <c r="E6" s="40">
        <v>15.2</v>
      </c>
      <c r="F6" s="39" t="s">
        <v>83</v>
      </c>
      <c r="G6" s="40">
        <v>0</v>
      </c>
      <c r="H6" s="41" t="s">
        <v>16</v>
      </c>
      <c r="I6" s="27">
        <v>2</v>
      </c>
      <c r="J6" s="27">
        <f>1.4*1.8+1.4*1.4</f>
        <v>4.4799999999999995</v>
      </c>
      <c r="K6" s="144"/>
      <c r="L6" s="42"/>
    </row>
    <row r="7" spans="2:12" x14ac:dyDescent="0.25">
      <c r="B7" s="8" t="s">
        <v>60</v>
      </c>
      <c r="C7" s="5" t="s">
        <v>36</v>
      </c>
      <c r="D7" s="6" t="s">
        <v>54</v>
      </c>
      <c r="E7" s="7">
        <v>13.5</v>
      </c>
      <c r="F7" s="5" t="s">
        <v>83</v>
      </c>
      <c r="G7" s="7">
        <v>0</v>
      </c>
      <c r="H7" s="25" t="s">
        <v>16</v>
      </c>
      <c r="I7" s="6">
        <v>1</v>
      </c>
      <c r="J7" s="6">
        <f>1.4*1.4</f>
        <v>1.9599999999999997</v>
      </c>
      <c r="K7" s="144"/>
      <c r="L7" s="43"/>
    </row>
    <row r="8" spans="2:12" x14ac:dyDescent="0.25">
      <c r="B8" s="8" t="s">
        <v>61</v>
      </c>
      <c r="C8" s="5" t="s">
        <v>85</v>
      </c>
      <c r="D8" s="6" t="s">
        <v>54</v>
      </c>
      <c r="E8" s="7">
        <v>1.5</v>
      </c>
      <c r="F8" s="5" t="s">
        <v>84</v>
      </c>
      <c r="G8" s="7">
        <v>0</v>
      </c>
      <c r="H8" s="26" t="s">
        <v>16</v>
      </c>
      <c r="I8" s="6">
        <v>0</v>
      </c>
      <c r="J8" s="6">
        <v>0</v>
      </c>
      <c r="K8" s="144"/>
      <c r="L8" s="9" t="s">
        <v>70</v>
      </c>
    </row>
    <row r="9" spans="2:12" x14ac:dyDescent="0.25">
      <c r="B9" s="8" t="s">
        <v>62</v>
      </c>
      <c r="C9" s="5" t="s">
        <v>86</v>
      </c>
      <c r="D9" s="6" t="s">
        <v>54</v>
      </c>
      <c r="E9" s="7">
        <v>4.1500000000000004</v>
      </c>
      <c r="F9" s="5" t="s">
        <v>84</v>
      </c>
      <c r="G9" s="7">
        <v>0</v>
      </c>
      <c r="H9" s="26" t="s">
        <v>16</v>
      </c>
      <c r="I9" s="6">
        <v>0</v>
      </c>
      <c r="J9" s="6">
        <v>0</v>
      </c>
      <c r="K9" s="144"/>
      <c r="L9" s="9" t="s">
        <v>70</v>
      </c>
    </row>
    <row r="10" spans="2:12" x14ac:dyDescent="0.25">
      <c r="B10" s="8" t="s">
        <v>63</v>
      </c>
      <c r="C10" s="5" t="s">
        <v>80</v>
      </c>
      <c r="D10" s="6" t="s">
        <v>54</v>
      </c>
      <c r="E10" s="7">
        <f>2.7*2.1</f>
        <v>5.6700000000000008</v>
      </c>
      <c r="F10" s="5" t="s">
        <v>84</v>
      </c>
      <c r="G10" s="7">
        <v>0</v>
      </c>
      <c r="H10" s="26" t="s">
        <v>16</v>
      </c>
      <c r="I10" s="6">
        <v>1</v>
      </c>
      <c r="J10" s="6">
        <f>1.4*2.4</f>
        <v>3.36</v>
      </c>
      <c r="K10" s="144"/>
      <c r="L10" s="9"/>
    </row>
    <row r="11" spans="2:12" ht="12" customHeight="1" x14ac:dyDescent="0.25">
      <c r="B11" s="8"/>
      <c r="C11" s="5"/>
      <c r="D11" s="6"/>
      <c r="E11" s="7"/>
      <c r="F11" s="5"/>
      <c r="G11" s="7"/>
      <c r="H11" s="26"/>
      <c r="I11" s="6"/>
      <c r="J11" s="6"/>
      <c r="K11" s="39"/>
      <c r="L11" s="9"/>
    </row>
    <row r="12" spans="2:12" ht="15.75" thickBot="1" x14ac:dyDescent="0.3">
      <c r="B12" s="33"/>
      <c r="C12" s="10"/>
      <c r="D12" s="10"/>
      <c r="E12" s="10"/>
      <c r="F12" s="10"/>
      <c r="G12" s="10"/>
      <c r="H12" s="34"/>
      <c r="I12" s="10"/>
      <c r="J12" s="10"/>
      <c r="K12" s="125"/>
      <c r="L12" s="11"/>
    </row>
    <row r="13" spans="2:12" x14ac:dyDescent="0.25">
      <c r="B13" s="3"/>
      <c r="H13" s="4"/>
    </row>
    <row r="14" spans="2:12" ht="30" x14ac:dyDescent="0.25">
      <c r="B14" s="90"/>
      <c r="C14" s="89"/>
      <c r="D14" s="93" t="s">
        <v>88</v>
      </c>
      <c r="H14" s="4"/>
    </row>
    <row r="15" spans="2:12" ht="15.75" thickBot="1" x14ac:dyDescent="0.3">
      <c r="B15" s="3"/>
      <c r="F15" s="91"/>
      <c r="G15" s="93"/>
      <c r="H15" s="4"/>
    </row>
    <row r="16" spans="2:12" ht="75.75" thickBot="1" x14ac:dyDescent="0.3">
      <c r="B16" s="3"/>
      <c r="C16" s="16" t="s">
        <v>33</v>
      </c>
      <c r="D16" s="101" t="s">
        <v>50</v>
      </c>
      <c r="E16" s="102" t="s">
        <v>17</v>
      </c>
      <c r="F16" s="24" t="s">
        <v>87</v>
      </c>
      <c r="G16" s="94"/>
      <c r="H16" s="4"/>
    </row>
    <row r="17" spans="2:8" x14ac:dyDescent="0.25">
      <c r="B17" s="3"/>
      <c r="C17" s="117" t="s">
        <v>44</v>
      </c>
      <c r="D17" s="63" t="s">
        <v>58</v>
      </c>
      <c r="E17" s="118">
        <f>E5+E8+E9+E10-G5-G8-G9-G10</f>
        <v>24.12</v>
      </c>
      <c r="F17" s="104">
        <f>E17*8</f>
        <v>192.96</v>
      </c>
      <c r="G17" s="94"/>
      <c r="H17" s="4"/>
    </row>
    <row r="18" spans="2:8" x14ac:dyDescent="0.25">
      <c r="B18" s="3"/>
      <c r="C18" s="117" t="s">
        <v>37</v>
      </c>
      <c r="D18" s="53" t="s">
        <v>58</v>
      </c>
      <c r="E18" s="118">
        <f>E4+E6+E7+-G4-G6-G7</f>
        <v>42.7</v>
      </c>
      <c r="F18" s="87">
        <f>E18*8</f>
        <v>341.6</v>
      </c>
      <c r="G18" s="94"/>
      <c r="H18" s="4"/>
    </row>
    <row r="19" spans="2:8" ht="15.75" thickBot="1" x14ac:dyDescent="0.3">
      <c r="C19" s="67" t="s">
        <v>9</v>
      </c>
      <c r="D19" s="105" t="s">
        <v>79</v>
      </c>
      <c r="E19" s="120">
        <f>J4+J5+J6+J7+J8+J9+J10</f>
        <v>13.719999999999997</v>
      </c>
      <c r="F19" s="105"/>
      <c r="G19" s="94"/>
      <c r="H19" s="4"/>
    </row>
    <row r="20" spans="2:8" x14ac:dyDescent="0.25">
      <c r="F20" s="92">
        <f>SUM(F17:F19)</f>
        <v>534.56000000000006</v>
      </c>
      <c r="G20" s="106" t="s">
        <v>47</v>
      </c>
      <c r="H20" s="4"/>
    </row>
    <row r="21" spans="2:8" x14ac:dyDescent="0.25">
      <c r="H21" s="4"/>
    </row>
    <row r="22" spans="2:8" x14ac:dyDescent="0.25">
      <c r="H22" s="4"/>
    </row>
    <row r="23" spans="2:8" x14ac:dyDescent="0.25">
      <c r="H23" s="4"/>
    </row>
    <row r="24" spans="2:8" x14ac:dyDescent="0.25">
      <c r="H24" s="4"/>
    </row>
    <row r="25" spans="2:8" x14ac:dyDescent="0.25">
      <c r="H25" s="4"/>
    </row>
    <row r="26" spans="2:8" x14ac:dyDescent="0.25">
      <c r="H26" s="4"/>
    </row>
    <row r="27" spans="2:8" x14ac:dyDescent="0.25">
      <c r="H27" s="4"/>
    </row>
    <row r="28" spans="2:8" x14ac:dyDescent="0.25">
      <c r="H28" s="4"/>
    </row>
    <row r="29" spans="2:8" x14ac:dyDescent="0.25">
      <c r="H29" s="4"/>
    </row>
    <row r="30" spans="2:8" x14ac:dyDescent="0.25">
      <c r="H30" s="4"/>
    </row>
    <row r="31" spans="2:8" x14ac:dyDescent="0.25">
      <c r="H31" s="4"/>
    </row>
    <row r="32" spans="2:8" x14ac:dyDescent="0.25">
      <c r="H32" s="4"/>
    </row>
    <row r="33" spans="8:8" x14ac:dyDescent="0.25">
      <c r="H33" s="4"/>
    </row>
    <row r="34" spans="8:8" x14ac:dyDescent="0.25">
      <c r="H34" s="4"/>
    </row>
    <row r="35" spans="8:8" x14ac:dyDescent="0.25">
      <c r="H35" s="4"/>
    </row>
    <row r="36" spans="8:8" x14ac:dyDescent="0.25">
      <c r="H36" s="4"/>
    </row>
    <row r="37" spans="8:8" x14ac:dyDescent="0.25">
      <c r="H37" s="4"/>
    </row>
    <row r="38" spans="8:8" x14ac:dyDescent="0.25">
      <c r="H38" s="4"/>
    </row>
    <row r="39" spans="8:8" x14ac:dyDescent="0.25">
      <c r="H39" s="4"/>
    </row>
    <row r="40" spans="8:8" x14ac:dyDescent="0.25">
      <c r="H40" s="4"/>
    </row>
    <row r="41" spans="8:8" x14ac:dyDescent="0.25">
      <c r="H41" s="4"/>
    </row>
    <row r="42" spans="8:8" x14ac:dyDescent="0.25">
      <c r="H42" s="4"/>
    </row>
    <row r="43" spans="8:8" x14ac:dyDescent="0.25">
      <c r="H43" s="4"/>
    </row>
    <row r="44" spans="8:8" x14ac:dyDescent="0.25">
      <c r="H44" s="4"/>
    </row>
    <row r="45" spans="8:8" x14ac:dyDescent="0.25">
      <c r="H45" s="4"/>
    </row>
    <row r="46" spans="8:8" x14ac:dyDescent="0.25">
      <c r="H46" s="4"/>
    </row>
    <row r="47" spans="8:8" x14ac:dyDescent="0.25">
      <c r="H47" s="4"/>
    </row>
    <row r="48" spans="8:8" x14ac:dyDescent="0.25">
      <c r="H48" s="4"/>
    </row>
    <row r="49" spans="8:8" x14ac:dyDescent="0.25">
      <c r="H49" s="4"/>
    </row>
    <row r="50" spans="8:8" x14ac:dyDescent="0.25">
      <c r="H50" s="4"/>
    </row>
    <row r="51" spans="8:8" x14ac:dyDescent="0.25">
      <c r="H51" s="4"/>
    </row>
    <row r="52" spans="8:8" x14ac:dyDescent="0.25">
      <c r="H52" s="4"/>
    </row>
    <row r="53" spans="8:8" x14ac:dyDescent="0.25">
      <c r="H53" s="4"/>
    </row>
    <row r="54" spans="8:8" x14ac:dyDescent="0.25">
      <c r="H54" s="4"/>
    </row>
    <row r="55" spans="8:8" x14ac:dyDescent="0.25">
      <c r="H55" s="4"/>
    </row>
    <row r="56" spans="8:8" x14ac:dyDescent="0.25">
      <c r="H56" s="4"/>
    </row>
    <row r="57" spans="8:8" x14ac:dyDescent="0.25">
      <c r="H57" s="4"/>
    </row>
    <row r="58" spans="8:8" x14ac:dyDescent="0.25">
      <c r="H58" s="4"/>
    </row>
    <row r="59" spans="8:8" x14ac:dyDescent="0.25">
      <c r="H59" s="4"/>
    </row>
    <row r="60" spans="8:8" x14ac:dyDescent="0.25">
      <c r="H60" s="4"/>
    </row>
    <row r="61" spans="8:8" x14ac:dyDescent="0.25">
      <c r="H61" s="4"/>
    </row>
    <row r="62" spans="8:8" x14ac:dyDescent="0.25">
      <c r="H62" s="4"/>
    </row>
    <row r="63" spans="8:8" x14ac:dyDescent="0.25">
      <c r="H63" s="4"/>
    </row>
    <row r="64" spans="8:8" x14ac:dyDescent="0.25">
      <c r="H64" s="4"/>
    </row>
    <row r="65" spans="8:8" x14ac:dyDescent="0.25">
      <c r="H65" s="4"/>
    </row>
    <row r="66" spans="8:8" x14ac:dyDescent="0.25">
      <c r="H66" s="4"/>
    </row>
    <row r="67" spans="8:8" x14ac:dyDescent="0.25">
      <c r="H67" s="4"/>
    </row>
    <row r="68" spans="8:8" x14ac:dyDescent="0.25">
      <c r="H68" s="4"/>
    </row>
    <row r="69" spans="8:8" x14ac:dyDescent="0.25">
      <c r="H69" s="4"/>
    </row>
    <row r="70" spans="8:8" x14ac:dyDescent="0.25">
      <c r="H70" s="4"/>
    </row>
    <row r="71" spans="8:8" x14ac:dyDescent="0.25">
      <c r="H71" s="4"/>
    </row>
    <row r="72" spans="8:8" x14ac:dyDescent="0.25">
      <c r="H72" s="4"/>
    </row>
    <row r="73" spans="8:8" x14ac:dyDescent="0.25">
      <c r="H73" s="4"/>
    </row>
    <row r="74" spans="8:8" x14ac:dyDescent="0.25">
      <c r="H74" s="4"/>
    </row>
    <row r="75" spans="8:8" x14ac:dyDescent="0.25">
      <c r="H75" s="4"/>
    </row>
    <row r="76" spans="8:8" x14ac:dyDescent="0.25">
      <c r="H76" s="4"/>
    </row>
    <row r="77" spans="8:8" x14ac:dyDescent="0.25">
      <c r="H77" s="4"/>
    </row>
    <row r="78" spans="8:8" x14ac:dyDescent="0.25">
      <c r="H78" s="4"/>
    </row>
    <row r="79" spans="8:8" x14ac:dyDescent="0.25">
      <c r="H79" s="4"/>
    </row>
    <row r="80" spans="8:8" x14ac:dyDescent="0.25">
      <c r="H80" s="4"/>
    </row>
    <row r="81" spans="8:8" x14ac:dyDescent="0.25">
      <c r="H81" s="4"/>
    </row>
  </sheetData>
  <mergeCells count="7">
    <mergeCell ref="C2:C3"/>
    <mergeCell ref="L2:L3"/>
    <mergeCell ref="K4:K10"/>
    <mergeCell ref="I2:J2"/>
    <mergeCell ref="B1:L1"/>
    <mergeCell ref="D2:D3"/>
    <mergeCell ref="K2:K3"/>
  </mergeCells>
  <phoneticPr fontId="6" type="noConversion"/>
  <pageMargins left="0.7" right="0.7" top="0.75" bottom="0.75" header="0.3" footer="0.3"/>
  <pageSetup paperSize="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PIWNICA</vt:lpstr>
      <vt:lpstr>PARTER</vt:lpstr>
      <vt:lpstr>I PIĘTRO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Krzysztof Hałoński</dc:creator>
  <cp:lastModifiedBy>Emilia Szczybura</cp:lastModifiedBy>
  <cp:lastPrinted>2024-05-28T07:28:02Z</cp:lastPrinted>
  <dcterms:created xsi:type="dcterms:W3CDTF">2015-06-05T18:19:34Z</dcterms:created>
  <dcterms:modified xsi:type="dcterms:W3CDTF">2024-05-28T07:31:29Z</dcterms:modified>
</cp:coreProperties>
</file>