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K:\ZAMÓWIENIA PUBLICZNE\OCHRONA POSTĘPOWANIE\2026\Ochrona Brzozów\"/>
    </mc:Choice>
  </mc:AlternateContent>
  <xr:revisionPtr revIDLastSave="0" documentId="13_ncr:1_{66CEB96D-A6EF-4B3C-8793-030E9A5B3E6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Zał. 1a" sheetId="2" r:id="rId1"/>
    <sheet name="Zał. 1b" sheetId="1" r:id="rId2"/>
    <sheet name="Arkusz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4" i="2" l="1"/>
  <c r="F10" i="2"/>
  <c r="E22" i="2"/>
  <c r="F13" i="1"/>
  <c r="F14" i="1"/>
  <c r="F15" i="1"/>
  <c r="F16" i="1"/>
  <c r="F17" i="1"/>
  <c r="F18" i="1"/>
  <c r="F19" i="1"/>
  <c r="F20" i="1"/>
  <c r="F12" i="1"/>
  <c r="E9" i="1" l="1"/>
  <c r="E10" i="1"/>
  <c r="E11" i="1"/>
  <c r="E12" i="1"/>
  <c r="E13" i="1"/>
  <c r="E14" i="1"/>
  <c r="E15" i="1"/>
  <c r="E16" i="1"/>
  <c r="E17" i="1"/>
  <c r="E18" i="1"/>
  <c r="E19" i="1"/>
  <c r="E20" i="1"/>
  <c r="F10" i="1"/>
  <c r="F11" i="1"/>
  <c r="F9" i="1"/>
  <c r="D21" i="1"/>
  <c r="F21" i="1" l="1"/>
  <c r="C10" i="2"/>
  <c r="E10" i="2" s="1"/>
  <c r="C21" i="1"/>
  <c r="E15" i="2"/>
  <c r="F15" i="2" s="1"/>
  <c r="E16" i="2"/>
  <c r="F16" i="2" s="1"/>
  <c r="E14" i="2"/>
  <c r="F14" i="2" s="1"/>
  <c r="E23" i="2"/>
  <c r="F23" i="2" s="1"/>
  <c r="A2" i="1"/>
  <c r="G10" i="2" l="1"/>
  <c r="E17" i="2"/>
  <c r="G16" i="2"/>
  <c r="G15" i="2"/>
  <c r="E21" i="1"/>
  <c r="G23" i="2" l="1"/>
  <c r="E20" i="2"/>
  <c r="E21" i="2"/>
  <c r="F20" i="2" l="1"/>
  <c r="G20" i="2" s="1"/>
  <c r="F21" i="2"/>
  <c r="G21" i="2" s="1"/>
  <c r="E24" i="2"/>
  <c r="F22" i="2" l="1"/>
  <c r="F24" i="2" s="1"/>
  <c r="G22" i="2" l="1"/>
  <c r="G24" i="2" s="1"/>
  <c r="F17" i="2"/>
  <c r="G17" i="2" l="1"/>
  <c r="C9" i="2"/>
  <c r="E9" i="2" l="1"/>
  <c r="F9" i="2" s="1"/>
  <c r="E11" i="2" l="1"/>
  <c r="E25" i="2" s="1"/>
  <c r="C11" i="2"/>
  <c r="F11" i="2" l="1"/>
  <c r="F25" i="2" s="1"/>
  <c r="G9" i="2"/>
  <c r="G11" i="2" l="1"/>
  <c r="G25" i="2" s="1"/>
  <c r="G29" i="2" l="1"/>
</calcChain>
</file>

<file path=xl/sharedStrings.xml><?xml version="1.0" encoding="utf-8"?>
<sst xmlns="http://schemas.openxmlformats.org/spreadsheetml/2006/main" count="59" uniqueCount="58">
  <si>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</si>
  <si>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</si>
  <si>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</si>
  <si>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</si>
  <si>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</si>
  <si>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</si>
  <si>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</si>
  <si>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</si>
  <si>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</si>
  <si>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Razem dni</t>
  </si>
  <si>
    <t>Objaśnienia:</t>
  </si>
  <si>
    <t>oraz Załącznik do umowy</t>
  </si>
  <si>
    <t>OCHRONA I MONITORING</t>
  </si>
  <si>
    <t>A.</t>
  </si>
  <si>
    <t>Ochrona fizyczna</t>
  </si>
  <si>
    <t>Ilość godzin w okresie umowy</t>
  </si>
  <si>
    <t>Stawka 
za godzinę netto</t>
  </si>
  <si>
    <t>Wartość
usługi 
netto</t>
  </si>
  <si>
    <t>Podatek
VAT</t>
  </si>
  <si>
    <t>Wynagrodz. brutto za okres umowy</t>
  </si>
  <si>
    <t>B.</t>
  </si>
  <si>
    <t>Monitorowanie obiektów</t>
  </si>
  <si>
    <t xml:space="preserve">Wynagrodz. brutto </t>
  </si>
  <si>
    <t xml:space="preserve">C. </t>
  </si>
  <si>
    <t>Stawka netto</t>
  </si>
  <si>
    <t>Wartość netto</t>
  </si>
  <si>
    <t>Podatek Vat</t>
  </si>
  <si>
    <t>Wynagrodz. brutto</t>
  </si>
  <si>
    <t>Usługa zamknięcia 
i uzbrojenia obiektu</t>
  </si>
  <si>
    <t>Szacunko-wa ilość 
w okresie umowy</t>
  </si>
  <si>
    <t>RAZEM</t>
  </si>
  <si>
    <t>Opłata za zamknięcie obiektu i załączenie  lokalnego systemu alarmowego przez firmę ochraniającą na zlecenie Zamawiającego</t>
  </si>
  <si>
    <t>Razem wynagrodzenie Wykonawcy 
za czynności objęte umową</t>
  </si>
  <si>
    <t>Ogółem</t>
  </si>
  <si>
    <t>Razem
dni robocze</t>
  </si>
  <si>
    <t>Miesiąc</t>
  </si>
  <si>
    <t xml:space="preserve">Formularz cenowy </t>
  </si>
  <si>
    <t>Dyżur poniedziałkowy w godzinach</t>
  </si>
  <si>
    <t>UWAGA: Przewidywana ilość godzin do przepracowania w okresie umowy może ulec zmianie. Wyliczenie wg w/wzałącznika  posiada wyłącznie zastosowanie kalkulacyjne i nie jest zobowiązaniem Zamawiającego. Zamawiający zastrzega sobie możliwość modyfikacji czasu pracy pracownika ochrony w sytuacjach uzasadnionych, w związku z okresową zmianą godzin urzędowania jednostek prokuratury.</t>
  </si>
  <si>
    <r>
      <t>Czas trwania ochrony obiektu w ciągu tygodnia:</t>
    </r>
    <r>
      <rPr>
        <sz val="11"/>
        <rFont val="Times New Roman"/>
        <family val="1"/>
        <charset val="238"/>
      </rPr>
      <t xml:space="preserve"> 
</t>
    </r>
  </si>
  <si>
    <t>Stawka godzinowa grupy interwencyjnej w przypadkach doprowadzania podejrzanych</t>
  </si>
  <si>
    <t>Ilość miesięcy</t>
  </si>
  <si>
    <t>Wartość netto w okresie trwania  umowy</t>
  </si>
  <si>
    <t>Cena  usługi netto</t>
  </si>
  <si>
    <t>Podatek VAT</t>
  </si>
  <si>
    <t>Załącznik Nr 1b do SWZ</t>
  </si>
  <si>
    <t>Załącznik Nr 1a do SWZ</t>
  </si>
  <si>
    <t>Znak sprawy: 3034-7.261.1.2026</t>
  </si>
  <si>
    <t>(dotyczy umowy  realizowanej w okresie 1.04.2026 - 31.12.2026)</t>
  </si>
  <si>
    <t>Ilość godzin: SR Brzozów</t>
  </si>
  <si>
    <r>
      <t xml:space="preserve">Przewidywana ilość godzin do przepracowania w okresie umownym od 1.04.2026 r. do 31.12.2026 r. z tytułu ochrony fizycznej obiektów </t>
    </r>
    <r>
      <rPr>
        <b/>
        <sz val="12"/>
        <rFont val="Times New Roman"/>
        <family val="1"/>
        <charset val="238"/>
      </rPr>
      <t>Prokuratury Rejonowej w Brzozowie oraz Sądu Rejonowego w Brzozowie</t>
    </r>
    <r>
      <rPr>
        <sz val="12"/>
        <rFont val="Times New Roman"/>
        <family val="1"/>
        <charset val="238"/>
      </rPr>
      <t xml:space="preserve"> ul. Plac Grunwaldzki 4</t>
    </r>
  </si>
  <si>
    <t xml:space="preserve">PR i SR Brzozów </t>
  </si>
  <si>
    <t>SR Brzozów</t>
  </si>
  <si>
    <t>Prokuratura Rejonowa w Brzozowie:                                                                                                                                                  W poniedziałek od godz.7:15 do 16:45 tj. 9,5 godz.  od wtorku do piątku: od godz. 7:15 do godziny 16:00 tj. 8,75 godz. 
- ilość kwalifikowanych pracowników ochrony - 1 (jeden)</t>
  </si>
  <si>
    <t>Sąd Rejonowy w Brzozowie:                                                                                                                                                                         Od poniedziałku do piątku  od godz.6:45 do 17:15 tj. 10,5 godz.   
- ilość kwalifikowanych pracowników ochrony - 1 (jeden)</t>
  </si>
  <si>
    <t>Ilość godzin: PR Brzozów</t>
  </si>
  <si>
    <t xml:space="preserve">PR Brzozów </t>
  </si>
  <si>
    <t>Krosno, dnia                   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</si>
</sst>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28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1"/>
      <color indexed="63"/>
      <name val="Helvetica Neue"/>
      <charset val="1"/>
    </font>
    <font>
      <b/>
      <sz val="11"/>
      <color indexed="63"/>
      <name val="Helvetica Neue"/>
      <charset val="1"/>
    </font>
    <font>
      <b/>
      <sz val="12"/>
      <name val="Arial"/>
      <family val="2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color theme="1"/>
      <name val="Arial"/>
      <family val="2"/>
      <charset val="238"/>
    </font>
    <font>
      <b/>
      <u/>
      <sz val="12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2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i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Helvetica Neue"/>
      <charset val="238"/>
    </font>
    <font>
      <b/>
      <sz val="11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i/>
      <sz val="14"/>
      <color rgb="FFFF0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FF00"/>
        </stop>
      </gradientFill>
    </fill>
    <fill>
      <gradientFill type="path" left="0.5" right="0.5" top="0.5" bottom="0.5">
        <stop position="0">
          <color theme="0"/>
        </stop>
        <stop position="1">
          <color rgb="FF92D050"/>
        </stop>
      </gradient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37">
    <xf numFmtId="0" fontId="0" fillId="0" borderId="0" xfId="0"/>
    <xf numFmtId="0" fontId="1" fillId="0" borderId="0" xfId="1"/>
    <xf numFmtId="0" fontId="6" fillId="2" borderId="1" xfId="1" applyFont="1" applyFill="1" applyBorder="1" applyAlignment="1">
      <alignment horizontal="left" vertical="center" wrapText="1" indent="1"/>
    </xf>
    <xf numFmtId="0" fontId="2" fillId="0" borderId="1" xfId="1" applyFont="1" applyBorder="1" applyAlignment="1">
      <alignment horizontal="center"/>
    </xf>
    <xf numFmtId="0" fontId="5" fillId="2" borderId="1" xfId="1" applyFont="1" applyFill="1" applyBorder="1" applyAlignment="1">
      <alignment horizontal="center" vertical="center" wrapText="1"/>
    </xf>
    <xf numFmtId="0" fontId="12" fillId="0" borderId="0" xfId="1" applyFont="1"/>
    <xf numFmtId="0" fontId="13" fillId="0" borderId="0" xfId="1" applyFont="1" applyAlignment="1">
      <alignment horizontal="left"/>
    </xf>
    <xf numFmtId="0" fontId="2" fillId="0" borderId="0" xfId="1" applyFont="1"/>
    <xf numFmtId="0" fontId="1" fillId="0" borderId="1" xfId="1" applyBorder="1" applyAlignment="1">
      <alignment horizontal="center"/>
    </xf>
    <xf numFmtId="0" fontId="3" fillId="0" borderId="1" xfId="1" applyFont="1" applyBorder="1"/>
    <xf numFmtId="0" fontId="3" fillId="0" borderId="0" xfId="1" applyFont="1"/>
    <xf numFmtId="3" fontId="2" fillId="0" borderId="0" xfId="1" applyNumberFormat="1" applyFont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10" fillId="0" borderId="0" xfId="1" applyFont="1"/>
    <xf numFmtId="0" fontId="2" fillId="3" borderId="5" xfId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 vertical="center" wrapText="1"/>
    </xf>
    <xf numFmtId="0" fontId="1" fillId="3" borderId="5" xfId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/>
    </xf>
    <xf numFmtId="0" fontId="1" fillId="0" borderId="5" xfId="1" applyBorder="1" applyAlignment="1">
      <alignment horizontal="center"/>
    </xf>
    <xf numFmtId="0" fontId="14" fillId="0" borderId="0" xfId="0" applyFont="1"/>
    <xf numFmtId="0" fontId="2" fillId="0" borderId="0" xfId="1" applyFont="1" applyAlignment="1">
      <alignment horizontal="center"/>
    </xf>
    <xf numFmtId="44" fontId="2" fillId="3" borderId="2" xfId="1" applyNumberFormat="1" applyFont="1" applyFill="1" applyBorder="1"/>
    <xf numFmtId="4" fontId="1" fillId="5" borderId="1" xfId="1" applyNumberFormat="1" applyFill="1" applyBorder="1"/>
    <xf numFmtId="44" fontId="2" fillId="5" borderId="1" xfId="1" applyNumberFormat="1" applyFont="1" applyFill="1" applyBorder="1"/>
    <xf numFmtId="4" fontId="1" fillId="5" borderId="1" xfId="1" applyNumberFormat="1" applyFill="1" applyBorder="1" applyAlignment="1">
      <alignment vertical="center"/>
    </xf>
    <xf numFmtId="44" fontId="2" fillId="5" borderId="1" xfId="1" applyNumberFormat="1" applyFont="1" applyFill="1" applyBorder="1" applyAlignment="1">
      <alignment vertical="center"/>
    </xf>
    <xf numFmtId="0" fontId="3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1" fillId="0" borderId="0" xfId="1" applyAlignment="1">
      <alignment vertical="center" wrapText="1"/>
    </xf>
    <xf numFmtId="4" fontId="1" fillId="0" borderId="0" xfId="1" applyNumberFormat="1" applyAlignment="1">
      <alignment vertical="center"/>
    </xf>
    <xf numFmtId="44" fontId="2" fillId="0" borderId="0" xfId="1" applyNumberFormat="1" applyFont="1" applyAlignment="1">
      <alignment vertical="center"/>
    </xf>
    <xf numFmtId="0" fontId="2" fillId="3" borderId="1" xfId="1" applyFont="1" applyFill="1" applyBorder="1" applyAlignment="1">
      <alignment horizontal="center" vertical="center" wrapText="1"/>
    </xf>
    <xf numFmtId="4" fontId="3" fillId="0" borderId="0" xfId="1" applyNumberFormat="1" applyFont="1" applyAlignment="1">
      <alignment horizontal="center"/>
    </xf>
    <xf numFmtId="0" fontId="3" fillId="0" borderId="9" xfId="1" applyFont="1" applyBorder="1" applyAlignment="1">
      <alignment vertical="center" wrapText="1"/>
    </xf>
    <xf numFmtId="0" fontId="2" fillId="0" borderId="9" xfId="1" applyFont="1" applyBorder="1" applyAlignment="1">
      <alignment horizontal="center" vertical="center" wrapText="1"/>
    </xf>
    <xf numFmtId="4" fontId="2" fillId="3" borderId="5" xfId="1" applyNumberFormat="1" applyFont="1" applyFill="1" applyBorder="1" applyAlignment="1">
      <alignment horizontal="center" vertical="center" wrapText="1"/>
    </xf>
    <xf numFmtId="44" fontId="2" fillId="3" borderId="5" xfId="1" applyNumberFormat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/>
    </xf>
    <xf numFmtId="0" fontId="3" fillId="0" borderId="5" xfId="1" applyFont="1" applyBorder="1"/>
    <xf numFmtId="4" fontId="2" fillId="5" borderId="9" xfId="1" applyNumberFormat="1" applyFont="1" applyFill="1" applyBorder="1" applyAlignment="1">
      <alignment horizontal="center"/>
    </xf>
    <xf numFmtId="4" fontId="1" fillId="5" borderId="10" xfId="1" applyNumberFormat="1" applyFill="1" applyBorder="1"/>
    <xf numFmtId="4" fontId="1" fillId="5" borderId="5" xfId="1" applyNumberFormat="1" applyFill="1" applyBorder="1"/>
    <xf numFmtId="44" fontId="2" fillId="5" borderId="5" xfId="1" applyNumberFormat="1" applyFont="1" applyFill="1" applyBorder="1"/>
    <xf numFmtId="4" fontId="1" fillId="5" borderId="7" xfId="1" applyNumberFormat="1" applyFill="1" applyBorder="1"/>
    <xf numFmtId="4" fontId="1" fillId="5" borderId="3" xfId="1" applyNumberFormat="1" applyFill="1" applyBorder="1" applyAlignment="1">
      <alignment vertical="center"/>
    </xf>
    <xf numFmtId="4" fontId="3" fillId="6" borderId="11" xfId="1" applyNumberFormat="1" applyFont="1" applyFill="1" applyBorder="1" applyAlignment="1">
      <alignment vertical="center"/>
    </xf>
    <xf numFmtId="4" fontId="17" fillId="0" borderId="0" xfId="0" applyNumberFormat="1" applyFont="1"/>
    <xf numFmtId="4" fontId="7" fillId="6" borderId="11" xfId="1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0" fontId="12" fillId="0" borderId="0" xfId="1" applyFont="1" applyAlignment="1">
      <alignment vertical="center" wrapText="1"/>
    </xf>
    <xf numFmtId="0" fontId="13" fillId="0" borderId="0" xfId="1" applyFont="1"/>
    <xf numFmtId="4" fontId="1" fillId="5" borderId="4" xfId="1" applyNumberFormat="1" applyFill="1" applyBorder="1" applyAlignment="1">
      <alignment vertical="center"/>
    </xf>
    <xf numFmtId="4" fontId="1" fillId="5" borderId="4" xfId="1" applyNumberFormat="1" applyFill="1" applyBorder="1"/>
    <xf numFmtId="0" fontId="2" fillId="7" borderId="11" xfId="1" applyFont="1" applyFill="1" applyBorder="1" applyAlignment="1">
      <alignment horizontal="center" vertical="center" wrapText="1"/>
    </xf>
    <xf numFmtId="0" fontId="4" fillId="0" borderId="0" xfId="1" applyFont="1"/>
    <xf numFmtId="0" fontId="12" fillId="0" borderId="0" xfId="1" applyFont="1" applyAlignment="1">
      <alignment horizontal="left"/>
    </xf>
    <xf numFmtId="4" fontId="7" fillId="0" borderId="12" xfId="1" applyNumberFormat="1" applyFont="1" applyBorder="1" applyAlignment="1">
      <alignment horizontal="center"/>
    </xf>
    <xf numFmtId="0" fontId="11" fillId="0" borderId="0" xfId="1" applyFont="1"/>
    <xf numFmtId="0" fontId="2" fillId="0" borderId="12" xfId="1" applyFont="1" applyBorder="1" applyAlignment="1">
      <alignment horizontal="center"/>
    </xf>
    <xf numFmtId="0" fontId="1" fillId="0" borderId="2" xfId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22" fillId="0" borderId="0" xfId="1" applyFont="1"/>
    <xf numFmtId="0" fontId="5" fillId="2" borderId="2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21" fillId="0" borderId="1" xfId="1" applyFont="1" applyBorder="1" applyAlignment="1">
      <alignment horizontal="center" vertical="center"/>
    </xf>
    <xf numFmtId="0" fontId="21" fillId="0" borderId="2" xfId="1" applyFont="1" applyBorder="1" applyAlignment="1">
      <alignment horizontal="center" vertical="center" wrapText="1"/>
    </xf>
    <xf numFmtId="0" fontId="24" fillId="2" borderId="1" xfId="1" applyFont="1" applyFill="1" applyBorder="1" applyAlignment="1">
      <alignment horizontal="center" vertical="center" wrapText="1"/>
    </xf>
    <xf numFmtId="0" fontId="25" fillId="4" borderId="1" xfId="1" applyFont="1" applyFill="1" applyBorder="1" applyAlignment="1">
      <alignment horizontal="center"/>
    </xf>
    <xf numFmtId="0" fontId="26" fillId="0" borderId="0" xfId="0" applyFont="1" applyAlignment="1">
      <alignment horizontal="center"/>
    </xf>
    <xf numFmtId="0" fontId="3" fillId="3" borderId="6" xfId="1" applyFont="1" applyFill="1" applyBorder="1" applyAlignment="1">
      <alignment horizontal="center"/>
    </xf>
    <xf numFmtId="0" fontId="3" fillId="3" borderId="8" xfId="1" applyFont="1" applyFill="1" applyBorder="1" applyAlignment="1">
      <alignment horizontal="center"/>
    </xf>
    <xf numFmtId="4" fontId="3" fillId="3" borderId="8" xfId="1" applyNumberFormat="1" applyFont="1" applyFill="1" applyBorder="1" applyAlignment="1">
      <alignment horizontal="center"/>
    </xf>
    <xf numFmtId="4" fontId="3" fillId="3" borderId="0" xfId="1" applyNumberFormat="1" applyFont="1" applyFill="1"/>
    <xf numFmtId="4" fontId="3" fillId="3" borderId="13" xfId="1" applyNumberFormat="1" applyFont="1" applyFill="1" applyBorder="1"/>
    <xf numFmtId="4" fontId="3" fillId="3" borderId="7" xfId="1" applyNumberFormat="1" applyFont="1" applyFill="1" applyBorder="1"/>
    <xf numFmtId="4" fontId="1" fillId="5" borderId="10" xfId="1" applyNumberFormat="1" applyFill="1" applyBorder="1" applyAlignment="1">
      <alignment vertical="center"/>
    </xf>
    <xf numFmtId="4" fontId="1" fillId="5" borderId="5" xfId="1" applyNumberFormat="1" applyFill="1" applyBorder="1" applyAlignment="1">
      <alignment vertical="center"/>
    </xf>
    <xf numFmtId="44" fontId="2" fillId="5" borderId="5" xfId="1" applyNumberFormat="1" applyFont="1" applyFill="1" applyBorder="1" applyAlignment="1">
      <alignment vertical="center"/>
    </xf>
    <xf numFmtId="0" fontId="3" fillId="0" borderId="15" xfId="1" applyFont="1" applyBorder="1" applyAlignment="1">
      <alignment vertical="center" wrapText="1"/>
    </xf>
    <xf numFmtId="0" fontId="3" fillId="0" borderId="1" xfId="1" applyFont="1" applyBorder="1" applyAlignment="1">
      <alignment vertical="center" wrapText="1"/>
    </xf>
    <xf numFmtId="0" fontId="3" fillId="0" borderId="6" xfId="1" applyFont="1" applyBorder="1"/>
    <xf numFmtId="0" fontId="1" fillId="0" borderId="6" xfId="1" applyBorder="1"/>
    <xf numFmtId="0" fontId="2" fillId="3" borderId="6" xfId="1" applyFont="1" applyFill="1" applyBorder="1" applyAlignment="1">
      <alignment vertical="center"/>
    </xf>
    <xf numFmtId="4" fontId="3" fillId="3" borderId="2" xfId="1" applyNumberFormat="1" applyFont="1" applyFill="1" applyBorder="1" applyAlignment="1">
      <alignment horizontal="center"/>
    </xf>
    <xf numFmtId="4" fontId="1" fillId="0" borderId="7" xfId="1" applyNumberFormat="1" applyBorder="1" applyAlignment="1">
      <alignment horizontal="center"/>
    </xf>
    <xf numFmtId="44" fontId="2" fillId="8" borderId="7" xfId="1" applyNumberFormat="1" applyFont="1" applyFill="1" applyBorder="1"/>
    <xf numFmtId="4" fontId="2" fillId="8" borderId="3" xfId="1" applyNumberFormat="1" applyFont="1" applyFill="1" applyBorder="1" applyAlignment="1">
      <alignment vertical="center"/>
    </xf>
    <xf numFmtId="4" fontId="2" fillId="5" borderId="3" xfId="1" applyNumberFormat="1" applyFont="1" applyFill="1" applyBorder="1" applyAlignment="1">
      <alignment vertical="center"/>
    </xf>
    <xf numFmtId="4" fontId="2" fillId="3" borderId="14" xfId="1" applyNumberFormat="1" applyFont="1" applyFill="1" applyBorder="1"/>
    <xf numFmtId="4" fontId="2" fillId="5" borderId="7" xfId="1" applyNumberFormat="1" applyFont="1" applyFill="1" applyBorder="1"/>
    <xf numFmtId="0" fontId="3" fillId="0" borderId="6" xfId="1" applyFont="1" applyBorder="1" applyAlignment="1">
      <alignment vertical="center" wrapText="1"/>
    </xf>
    <xf numFmtId="0" fontId="2" fillId="0" borderId="4" xfId="1" applyFont="1" applyBorder="1" applyAlignment="1">
      <alignment horizontal="center" vertical="center" wrapText="1"/>
    </xf>
    <xf numFmtId="0" fontId="2" fillId="5" borderId="12" xfId="1" applyFont="1" applyFill="1" applyBorder="1" applyAlignment="1">
      <alignment horizontal="center" vertical="center" wrapText="1"/>
    </xf>
    <xf numFmtId="0" fontId="2" fillId="5" borderId="8" xfId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4" fontId="3" fillId="7" borderId="16" xfId="1" applyNumberFormat="1" applyFont="1" applyFill="1" applyBorder="1" applyAlignment="1">
      <alignment horizontal="center"/>
    </xf>
    <xf numFmtId="4" fontId="3" fillId="9" borderId="1" xfId="1" applyNumberFormat="1" applyFont="1" applyFill="1" applyBorder="1" applyAlignment="1">
      <alignment horizontal="center"/>
    </xf>
    <xf numFmtId="4" fontId="3" fillId="7" borderId="1" xfId="1" applyNumberFormat="1" applyFont="1" applyFill="1" applyBorder="1" applyAlignment="1">
      <alignment horizontal="center"/>
    </xf>
    <xf numFmtId="4" fontId="2" fillId="5" borderId="17" xfId="1" applyNumberFormat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vertical="center" wrapText="1"/>
    </xf>
    <xf numFmtId="0" fontId="2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6" borderId="11" xfId="1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23" fillId="0" borderId="0" xfId="1" applyFont="1" applyAlignment="1">
      <alignment horizontal="right"/>
    </xf>
    <xf numFmtId="0" fontId="2" fillId="3" borderId="6" xfId="1" applyFont="1" applyFill="1" applyBorder="1" applyAlignment="1">
      <alignment horizontal="center"/>
    </xf>
    <xf numFmtId="0" fontId="2" fillId="3" borderId="8" xfId="1" applyFont="1" applyFill="1" applyBorder="1" applyAlignment="1">
      <alignment horizontal="center"/>
    </xf>
    <xf numFmtId="0" fontId="2" fillId="3" borderId="4" xfId="1" applyFont="1" applyFill="1" applyBorder="1" applyAlignment="1">
      <alignment horizontal="center"/>
    </xf>
    <xf numFmtId="0" fontId="2" fillId="0" borderId="0" xfId="1" applyFont="1" applyAlignment="1">
      <alignment horizontal="center"/>
    </xf>
    <xf numFmtId="0" fontId="20" fillId="0" borderId="0" xfId="1" applyFont="1" applyAlignment="1">
      <alignment horizontal="left"/>
    </xf>
    <xf numFmtId="0" fontId="15" fillId="0" borderId="0" xfId="1" applyFont="1" applyAlignment="1">
      <alignment horizontal="center"/>
    </xf>
    <xf numFmtId="0" fontId="19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" fillId="0" borderId="0" xfId="1" applyFont="1" applyAlignment="1">
      <alignment horizontal="left" vertical="center" wrapText="1"/>
    </xf>
    <xf numFmtId="0" fontId="1" fillId="0" borderId="0" xfId="1" applyAlignment="1">
      <alignment horizontal="left" vertical="center" wrapText="1"/>
    </xf>
    <xf numFmtId="0" fontId="12" fillId="0" borderId="0" xfId="1" applyFont="1" applyAlignment="1">
      <alignment horizontal="left"/>
    </xf>
    <xf numFmtId="0" fontId="8" fillId="0" borderId="0" xfId="1" applyFont="1" applyAlignment="1">
      <alignment horizontal="center" vertical="center" wrapText="1"/>
    </xf>
    <xf numFmtId="0" fontId="1" fillId="0" borderId="1" xfId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1" fillId="0" borderId="0" xfId="1" applyAlignment="1">
      <alignment horizontal="center" vertical="center"/>
    </xf>
    <xf numFmtId="0" fontId="2" fillId="0" borderId="12" xfId="1" applyFont="1" applyBorder="1" applyAlignment="1">
      <alignment horizontal="center"/>
    </xf>
    <xf numFmtId="0" fontId="13" fillId="0" borderId="0" xfId="1" applyFont="1" applyAlignment="1">
      <alignment horizontal="center"/>
    </xf>
    <xf numFmtId="0" fontId="2" fillId="4" borderId="1" xfId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 wrapText="1"/>
    </xf>
    <xf numFmtId="0" fontId="18" fillId="0" borderId="0" xfId="1" applyFont="1" applyAlignment="1">
      <alignment horizontal="center" vertical="center" wrapText="1"/>
    </xf>
    <xf numFmtId="0" fontId="2" fillId="0" borderId="1" xfId="1" applyFont="1" applyBorder="1" applyAlignment="1">
      <alignment horizontal="center"/>
    </xf>
    <xf numFmtId="0" fontId="1" fillId="0" borderId="3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2" fillId="0" borderId="5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29"/>
  <sheetViews>
    <sheetView topLeftCell="A10" zoomScale="85" zoomScaleNormal="85" workbookViewId="0">
      <selection activeCell="U23" sqref="U23"/>
    </sheetView>
  </sheetViews>
  <sheetFormatPr defaultRowHeight="15"/>
  <cols>
    <col min="1" max="1" width="2.85546875" customWidth="1"/>
    <col min="2" max="2" width="28.5703125" customWidth="1"/>
    <col min="3" max="3" width="11" customWidth="1"/>
    <col min="4" max="4" width="9.5703125" customWidth="1"/>
    <col min="5" max="5" width="11.7109375" customWidth="1"/>
    <col min="6" max="6" width="10.85546875" customWidth="1"/>
    <col min="7" max="7" width="16.7109375" customWidth="1"/>
  </cols>
  <sheetData>
    <row r="2" spans="1:7">
      <c r="A2" s="1"/>
      <c r="B2" s="113" t="s">
        <v>47</v>
      </c>
      <c r="C2" s="113"/>
      <c r="D2" s="1"/>
      <c r="E2" s="108" t="s">
        <v>46</v>
      </c>
      <c r="F2" s="108"/>
      <c r="G2" s="108"/>
    </row>
    <row r="3" spans="1:7">
      <c r="A3" s="1"/>
      <c r="B3" s="1"/>
      <c r="C3" s="1"/>
      <c r="D3" s="1"/>
      <c r="E3" s="112" t="s">
        <v>11</v>
      </c>
      <c r="F3" s="112"/>
      <c r="G3" s="112"/>
    </row>
    <row r="4" spans="1:7">
      <c r="A4" s="1"/>
      <c r="B4" s="1"/>
      <c r="C4" s="1"/>
      <c r="D4" s="1"/>
      <c r="E4" s="22"/>
      <c r="F4" s="22"/>
      <c r="G4" s="22"/>
    </row>
    <row r="5" spans="1:7" ht="15" customHeight="1">
      <c r="A5" s="114" t="s">
        <v>36</v>
      </c>
      <c r="B5" s="114"/>
      <c r="C5" s="114"/>
      <c r="D5" s="114"/>
      <c r="E5" s="114"/>
      <c r="F5" s="114"/>
      <c r="G5" s="114"/>
    </row>
    <row r="6" spans="1:7">
      <c r="A6" s="1"/>
      <c r="B6" s="112" t="s">
        <v>48</v>
      </c>
      <c r="C6" s="112"/>
      <c r="D6" s="112"/>
      <c r="E6" s="112"/>
      <c r="F6" s="112"/>
      <c r="G6" s="112"/>
    </row>
    <row r="7" spans="1:7">
      <c r="A7" s="7"/>
      <c r="B7" s="14" t="s">
        <v>12</v>
      </c>
      <c r="C7" s="7"/>
      <c r="D7" s="7"/>
      <c r="E7" s="1"/>
      <c r="F7" s="1"/>
      <c r="G7" s="1"/>
    </row>
    <row r="8" spans="1:7" ht="51">
      <c r="A8" s="15" t="s">
        <v>13</v>
      </c>
      <c r="B8" s="15" t="s">
        <v>14</v>
      </c>
      <c r="C8" s="16" t="s">
        <v>15</v>
      </c>
      <c r="D8" s="16" t="s">
        <v>16</v>
      </c>
      <c r="E8" s="18" t="s">
        <v>17</v>
      </c>
      <c r="F8" s="18" t="s">
        <v>18</v>
      </c>
      <c r="G8" s="16" t="s">
        <v>19</v>
      </c>
    </row>
    <row r="9" spans="1:7" ht="15.75" thickBot="1">
      <c r="A9" s="39">
        <v>1</v>
      </c>
      <c r="B9" s="40" t="s">
        <v>56</v>
      </c>
      <c r="C9" s="41">
        <f>'Zał. 1b'!E21</f>
        <v>1682.25</v>
      </c>
      <c r="D9" s="100">
        <v>0</v>
      </c>
      <c r="E9" s="42">
        <f>C9*D9</f>
        <v>0</v>
      </c>
      <c r="F9" s="43">
        <f>E9*23%</f>
        <v>0</v>
      </c>
      <c r="G9" s="44">
        <f>ROUND(E9+F9,2)</f>
        <v>0</v>
      </c>
    </row>
    <row r="10" spans="1:7" ht="15.75" thickBot="1">
      <c r="A10" s="12">
        <v>2</v>
      </c>
      <c r="B10" s="9" t="s">
        <v>52</v>
      </c>
      <c r="C10" s="41">
        <f>'Zał. 1b'!F21</f>
        <v>1984.5</v>
      </c>
      <c r="D10" s="99">
        <v>0</v>
      </c>
      <c r="E10" s="54">
        <f t="shared" ref="E10" si="0">C10*D10</f>
        <v>0</v>
      </c>
      <c r="F10" s="24">
        <f>E10*23%</f>
        <v>0</v>
      </c>
      <c r="G10" s="25">
        <f t="shared" ref="G10:G11" si="1">ROUND(E10+F10,2)</f>
        <v>0</v>
      </c>
    </row>
    <row r="11" spans="1:7" ht="15.75" thickBot="1">
      <c r="A11" s="13"/>
      <c r="B11" s="22" t="s">
        <v>30</v>
      </c>
      <c r="C11" s="101">
        <f>SUM(C9:C10)</f>
        <v>3666.75</v>
      </c>
      <c r="D11" s="34"/>
      <c r="E11" s="92">
        <f>SUM(E9:E10)</f>
        <v>0</v>
      </c>
      <c r="F11" s="45">
        <f>SUM(F9:F10)</f>
        <v>0</v>
      </c>
      <c r="G11" s="88">
        <f t="shared" si="1"/>
        <v>0</v>
      </c>
    </row>
    <row r="12" spans="1:7">
      <c r="A12" s="13"/>
      <c r="B12" s="10"/>
      <c r="C12" s="11"/>
      <c r="D12" s="7"/>
      <c r="E12" s="1"/>
      <c r="F12" s="1"/>
      <c r="G12" s="1"/>
    </row>
    <row r="13" spans="1:7" ht="64.5" thickBot="1">
      <c r="A13" s="19" t="s">
        <v>20</v>
      </c>
      <c r="B13" s="85" t="s">
        <v>21</v>
      </c>
      <c r="C13" s="103" t="s">
        <v>41</v>
      </c>
      <c r="D13" s="17" t="s">
        <v>43</v>
      </c>
      <c r="E13" s="16" t="s">
        <v>42</v>
      </c>
      <c r="F13" s="18" t="s">
        <v>44</v>
      </c>
      <c r="G13" s="17" t="s">
        <v>22</v>
      </c>
    </row>
    <row r="14" spans="1:7" ht="16.5" thickTop="1" thickBot="1">
      <c r="A14" s="8">
        <v>1</v>
      </c>
      <c r="B14" s="40" t="s">
        <v>51</v>
      </c>
      <c r="C14" s="83">
        <v>9</v>
      </c>
      <c r="D14" s="98">
        <v>0</v>
      </c>
      <c r="E14" s="87">
        <f>D14*C14</f>
        <v>0</v>
      </c>
      <c r="F14" s="54">
        <f>E14*23%</f>
        <v>0</v>
      </c>
      <c r="G14" s="25">
        <f>ROUND(E14+F14,2)</f>
        <v>0</v>
      </c>
    </row>
    <row r="15" spans="1:7" ht="16.5" hidden="1" thickTop="1" thickBot="1">
      <c r="A15" s="8"/>
      <c r="B15" s="84"/>
      <c r="C15" s="84"/>
      <c r="D15" s="98"/>
      <c r="E15" s="87">
        <f t="shared" ref="E15:E16" si="2">D15*C15</f>
        <v>0</v>
      </c>
      <c r="F15" s="54">
        <f t="shared" ref="F15:F16" si="3">E15*23%</f>
        <v>0</v>
      </c>
      <c r="G15" s="25">
        <f t="shared" ref="G15:G16" si="4">ROUND(E15+F15,2)</f>
        <v>0</v>
      </c>
    </row>
    <row r="16" spans="1:7" ht="16.5" hidden="1" thickTop="1" thickBot="1">
      <c r="A16" s="20"/>
      <c r="B16" s="84"/>
      <c r="C16" s="84"/>
      <c r="D16" s="98"/>
      <c r="E16" s="87">
        <f t="shared" si="2"/>
        <v>0</v>
      </c>
      <c r="F16" s="54">
        <f t="shared" si="3"/>
        <v>0</v>
      </c>
      <c r="G16" s="25">
        <f t="shared" si="4"/>
        <v>0</v>
      </c>
    </row>
    <row r="17" spans="1:7" ht="16.5" thickTop="1" thickBot="1">
      <c r="A17" s="109"/>
      <c r="B17" s="110"/>
      <c r="C17" s="111"/>
      <c r="D17" s="86"/>
      <c r="E17" s="91">
        <f>SUM(E14:E16)</f>
        <v>0</v>
      </c>
      <c r="F17" s="77">
        <f>SUM(F14:F16)</f>
        <v>0</v>
      </c>
      <c r="G17" s="88">
        <f>SUM(G14:G16)</f>
        <v>0</v>
      </c>
    </row>
    <row r="18" spans="1:7">
      <c r="A18" s="72"/>
      <c r="B18" s="73"/>
      <c r="C18" s="73"/>
      <c r="D18" s="74"/>
      <c r="E18" s="75"/>
      <c r="F18" s="76"/>
      <c r="G18" s="23"/>
    </row>
    <row r="19" spans="1:7" ht="59.25" customHeight="1" thickBot="1">
      <c r="A19" s="33" t="s">
        <v>23</v>
      </c>
      <c r="B19" s="33" t="s">
        <v>28</v>
      </c>
      <c r="C19" s="17" t="s">
        <v>29</v>
      </c>
      <c r="D19" s="17" t="s">
        <v>24</v>
      </c>
      <c r="E19" s="17" t="s">
        <v>25</v>
      </c>
      <c r="F19" s="37" t="s">
        <v>26</v>
      </c>
      <c r="G19" s="38" t="s">
        <v>27</v>
      </c>
    </row>
    <row r="20" spans="1:7" ht="30.75" hidden="1" customHeight="1" thickTop="1" thickBot="1">
      <c r="A20" s="36"/>
      <c r="B20" s="97"/>
      <c r="C20" s="94"/>
      <c r="D20" s="55"/>
      <c r="E20" s="53">
        <f t="shared" ref="E20:E23" si="5">C20*D20</f>
        <v>0</v>
      </c>
      <c r="F20" s="26">
        <f>E20*23%</f>
        <v>0</v>
      </c>
      <c r="G20" s="27">
        <f t="shared" ref="G20" si="6">ROUND(E20+F20,2)</f>
        <v>0</v>
      </c>
    </row>
    <row r="21" spans="1:7" ht="30.75" hidden="1" customHeight="1" thickTop="1" thickBot="1">
      <c r="A21" s="36"/>
      <c r="B21" s="97"/>
      <c r="C21" s="94"/>
      <c r="D21" s="55"/>
      <c r="E21" s="53">
        <f t="shared" si="5"/>
        <v>0</v>
      </c>
      <c r="F21" s="26">
        <f>E21*23%</f>
        <v>0</v>
      </c>
      <c r="G21" s="27">
        <f t="shared" ref="G21:G23" si="7">ROUND(E21+F21,2)</f>
        <v>0</v>
      </c>
    </row>
    <row r="22" spans="1:7" ht="69" customHeight="1" thickTop="1" thickBot="1">
      <c r="A22" s="35">
        <v>1</v>
      </c>
      <c r="B22" s="82" t="s">
        <v>31</v>
      </c>
      <c r="C22" s="95">
        <v>24</v>
      </c>
      <c r="D22" s="55">
        <v>0</v>
      </c>
      <c r="E22" s="78">
        <f>C22*D22</f>
        <v>0</v>
      </c>
      <c r="F22" s="79">
        <f t="shared" ref="F22" si="8">E22*23%</f>
        <v>0</v>
      </c>
      <c r="G22" s="80">
        <f t="shared" si="7"/>
        <v>0</v>
      </c>
    </row>
    <row r="23" spans="1:7" ht="69" customHeight="1" thickTop="1" thickBot="1">
      <c r="A23" s="93">
        <v>2</v>
      </c>
      <c r="B23" s="82" t="s">
        <v>40</v>
      </c>
      <c r="C23" s="96">
        <v>30</v>
      </c>
      <c r="D23" s="55">
        <v>0</v>
      </c>
      <c r="E23" s="53">
        <f t="shared" si="5"/>
        <v>0</v>
      </c>
      <c r="F23" s="26">
        <f>E23*23%</f>
        <v>0</v>
      </c>
      <c r="G23" s="27">
        <f t="shared" si="7"/>
        <v>0</v>
      </c>
    </row>
    <row r="24" spans="1:7" ht="38.25" customHeight="1" thickTop="1" thickBot="1">
      <c r="A24" s="81"/>
      <c r="B24" s="107" t="s">
        <v>30</v>
      </c>
      <c r="C24" s="107"/>
      <c r="D24" s="107"/>
      <c r="E24" s="90">
        <f>SUM(E20:E23)</f>
        <v>0</v>
      </c>
      <c r="F24" s="46">
        <f>SUM(F20:F23)</f>
        <v>0</v>
      </c>
      <c r="G24" s="89">
        <f>SUM(G20:G23)</f>
        <v>0</v>
      </c>
    </row>
    <row r="25" spans="1:7" ht="30.75" customHeight="1" thickTop="1" thickBot="1">
      <c r="A25" s="106" t="s">
        <v>32</v>
      </c>
      <c r="B25" s="106"/>
      <c r="C25" s="106"/>
      <c r="D25" s="106"/>
      <c r="E25" s="47">
        <f>E11+E24+E17</f>
        <v>0</v>
      </c>
      <c r="F25" s="47">
        <f>F11+F24+F17</f>
        <v>0</v>
      </c>
      <c r="G25" s="49">
        <f>G11+G24+G17</f>
        <v>0</v>
      </c>
    </row>
    <row r="26" spans="1:7" ht="15.75" thickTop="1">
      <c r="A26" s="28"/>
      <c r="B26" s="28"/>
      <c r="C26" s="29"/>
      <c r="D26" s="30"/>
      <c r="E26" s="31"/>
      <c r="F26" s="31"/>
      <c r="G26" s="32"/>
    </row>
    <row r="27" spans="1:7" ht="24" customHeight="1">
      <c r="A27" s="104"/>
      <c r="B27" s="104"/>
      <c r="C27" s="104"/>
      <c r="D27" s="104"/>
      <c r="E27" s="104"/>
      <c r="F27" s="104"/>
      <c r="G27" s="104"/>
    </row>
    <row r="28" spans="1:7" ht="24" customHeight="1">
      <c r="A28" s="71"/>
      <c r="B28" s="71"/>
      <c r="C28" s="71"/>
      <c r="D28" s="71"/>
      <c r="E28" s="71"/>
      <c r="F28" s="71"/>
      <c r="G28" s="71"/>
    </row>
    <row r="29" spans="1:7" ht="21">
      <c r="B29" s="21" t="s">
        <v>57</v>
      </c>
      <c r="E29" s="105" t="s">
        <v>33</v>
      </c>
      <c r="F29" s="105"/>
      <c r="G29" s="48">
        <f>G27+G25</f>
        <v>0</v>
      </c>
    </row>
  </sheetData>
  <mergeCells count="10">
    <mergeCell ref="A27:G27"/>
    <mergeCell ref="E29:F29"/>
    <mergeCell ref="A25:D25"/>
    <mergeCell ref="B24:D24"/>
    <mergeCell ref="E2:G2"/>
    <mergeCell ref="A17:C17"/>
    <mergeCell ref="E3:G3"/>
    <mergeCell ref="B2:C2"/>
    <mergeCell ref="A5:G5"/>
    <mergeCell ref="B6:G6"/>
  </mergeCells>
  <pageMargins left="0.7" right="0.7" top="0.75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I29"/>
  <sheetViews>
    <sheetView tabSelected="1" workbookViewId="0">
      <selection activeCell="E1" sqref="E1"/>
    </sheetView>
  </sheetViews>
  <sheetFormatPr defaultRowHeight="15"/>
  <cols>
    <col min="1" max="1" width="6.5703125" customWidth="1"/>
    <col min="2" max="2" width="21.85546875" customWidth="1"/>
    <col min="3" max="4" width="22" customWidth="1"/>
    <col min="5" max="5" width="19.85546875" customWidth="1"/>
    <col min="6" max="6" width="16.7109375" customWidth="1"/>
    <col min="7" max="7" width="11.28515625" customWidth="1"/>
    <col min="9" max="9" width="10.85546875" customWidth="1"/>
  </cols>
  <sheetData>
    <row r="1" spans="1:9" ht="15.75">
      <c r="E1" s="63" t="s">
        <v>45</v>
      </c>
      <c r="F1" s="52"/>
      <c r="G1" s="52"/>
    </row>
    <row r="2" spans="1:9" ht="15.75">
      <c r="A2" s="119" t="str">
        <f>'Zał. 1a'!B2</f>
        <v>Znak sprawy: 3034-7.261.1.2026</v>
      </c>
      <c r="B2" s="119"/>
      <c r="C2" s="119"/>
      <c r="D2" s="57"/>
      <c r="E2" s="56"/>
      <c r="F2" s="6"/>
      <c r="G2" s="6"/>
      <c r="H2" s="5"/>
      <c r="I2" s="1"/>
    </row>
    <row r="3" spans="1:9" ht="15.75">
      <c r="A3" s="5"/>
      <c r="B3" s="5"/>
      <c r="C3" s="5"/>
      <c r="D3" s="5"/>
      <c r="E3" s="5"/>
      <c r="F3" s="5"/>
      <c r="G3" s="125"/>
      <c r="H3" s="125"/>
      <c r="I3" s="125"/>
    </row>
    <row r="4" spans="1:9" ht="52.5" customHeight="1">
      <c r="A4" s="130" t="s">
        <v>50</v>
      </c>
      <c r="B4" s="130"/>
      <c r="C4" s="130"/>
      <c r="D4" s="130"/>
      <c r="E4" s="130"/>
      <c r="F4" s="51"/>
      <c r="G4" s="51"/>
      <c r="H4" s="51"/>
      <c r="I4" s="51"/>
    </row>
    <row r="5" spans="1:9" ht="17.25" customHeight="1">
      <c r="A5" s="131"/>
      <c r="B5" s="131"/>
      <c r="C5" s="131"/>
      <c r="D5" s="131"/>
      <c r="E5" s="131"/>
      <c r="F5" s="51"/>
      <c r="G5" s="51"/>
      <c r="H5" s="51"/>
      <c r="I5" s="51"/>
    </row>
    <row r="6" spans="1:9" ht="15.75">
      <c r="A6" s="5"/>
      <c r="B6" s="5"/>
      <c r="C6" s="5"/>
      <c r="D6" s="5"/>
      <c r="E6" s="5"/>
      <c r="F6" s="5"/>
      <c r="G6" s="5"/>
      <c r="H6" s="5"/>
      <c r="I6" s="1"/>
    </row>
    <row r="7" spans="1:9" ht="20.25" customHeight="1">
      <c r="A7" s="133"/>
      <c r="B7" s="132" t="s">
        <v>35</v>
      </c>
      <c r="C7" s="128" t="s">
        <v>34</v>
      </c>
      <c r="D7" s="135" t="s">
        <v>37</v>
      </c>
      <c r="E7" s="126" t="s">
        <v>55</v>
      </c>
      <c r="F7" s="126" t="s">
        <v>49</v>
      </c>
    </row>
    <row r="8" spans="1:9">
      <c r="A8" s="134"/>
      <c r="B8" s="132"/>
      <c r="C8" s="129"/>
      <c r="D8" s="136"/>
      <c r="E8" s="127"/>
      <c r="F8" s="127"/>
    </row>
    <row r="9" spans="1:9" hidden="1">
      <c r="A9" s="61"/>
      <c r="B9" s="12"/>
      <c r="C9" s="67"/>
      <c r="D9" s="68"/>
      <c r="E9" s="62">
        <f>C9*8.75+D9</f>
        <v>0</v>
      </c>
      <c r="F9" s="62">
        <f>C9*8.5+D9</f>
        <v>0</v>
      </c>
    </row>
    <row r="10" spans="1:9" hidden="1">
      <c r="A10" s="61"/>
      <c r="B10" s="12"/>
      <c r="C10" s="67"/>
      <c r="D10" s="68"/>
      <c r="E10" s="62">
        <f t="shared" ref="E10:E20" si="0">C10*8.75+D10</f>
        <v>0</v>
      </c>
      <c r="F10" s="62">
        <f t="shared" ref="F10:F11" si="1">C10*8.5+D10</f>
        <v>0</v>
      </c>
    </row>
    <row r="11" spans="1:9" hidden="1">
      <c r="A11" s="61"/>
      <c r="B11" s="12"/>
      <c r="C11" s="67"/>
      <c r="D11" s="68"/>
      <c r="E11" s="62">
        <f t="shared" si="0"/>
        <v>0</v>
      </c>
      <c r="F11" s="62">
        <f t="shared" si="1"/>
        <v>0</v>
      </c>
    </row>
    <row r="12" spans="1:9">
      <c r="A12" s="121">
        <v>2026</v>
      </c>
      <c r="B12" s="4" t="s">
        <v>0</v>
      </c>
      <c r="C12" s="69">
        <v>21</v>
      </c>
      <c r="D12" s="69">
        <v>2.25</v>
      </c>
      <c r="E12" s="62">
        <f t="shared" si="0"/>
        <v>186</v>
      </c>
      <c r="F12" s="62">
        <f>C12*10.5</f>
        <v>220.5</v>
      </c>
    </row>
    <row r="13" spans="1:9">
      <c r="A13" s="121"/>
      <c r="B13" s="4" t="s">
        <v>1</v>
      </c>
      <c r="C13" s="69">
        <v>20</v>
      </c>
      <c r="D13" s="69">
        <v>3</v>
      </c>
      <c r="E13" s="62">
        <f t="shared" si="0"/>
        <v>178</v>
      </c>
      <c r="F13" s="102">
        <f t="shared" ref="F13:F20" si="2">C13*10.5</f>
        <v>210</v>
      </c>
      <c r="G13" s="1"/>
    </row>
    <row r="14" spans="1:9">
      <c r="A14" s="121"/>
      <c r="B14" s="4" t="s">
        <v>2</v>
      </c>
      <c r="C14" s="69">
        <v>21</v>
      </c>
      <c r="D14" s="69">
        <v>3.75</v>
      </c>
      <c r="E14" s="62">
        <f t="shared" si="0"/>
        <v>187.5</v>
      </c>
      <c r="F14" s="102">
        <f t="shared" si="2"/>
        <v>220.5</v>
      </c>
      <c r="G14" s="50"/>
    </row>
    <row r="15" spans="1:9">
      <c r="A15" s="121"/>
      <c r="B15" s="4" t="s">
        <v>3</v>
      </c>
      <c r="C15" s="69">
        <v>23</v>
      </c>
      <c r="D15" s="69">
        <v>3</v>
      </c>
      <c r="E15" s="62">
        <f t="shared" si="0"/>
        <v>204.25</v>
      </c>
      <c r="F15" s="102">
        <f t="shared" si="2"/>
        <v>241.5</v>
      </c>
      <c r="G15" s="1"/>
    </row>
    <row r="16" spans="1:9">
      <c r="A16" s="121"/>
      <c r="B16" s="64" t="s">
        <v>4</v>
      </c>
      <c r="C16" s="69">
        <v>20</v>
      </c>
      <c r="D16" s="69">
        <v>3.75</v>
      </c>
      <c r="E16" s="62">
        <f t="shared" si="0"/>
        <v>178.75</v>
      </c>
      <c r="F16" s="102">
        <f t="shared" si="2"/>
        <v>210</v>
      </c>
    </row>
    <row r="17" spans="1:9">
      <c r="A17" s="121"/>
      <c r="B17" s="4" t="s">
        <v>5</v>
      </c>
      <c r="C17" s="69">
        <v>22</v>
      </c>
      <c r="D17" s="69">
        <v>3</v>
      </c>
      <c r="E17" s="62">
        <f t="shared" si="0"/>
        <v>195.5</v>
      </c>
      <c r="F17" s="102">
        <f t="shared" si="2"/>
        <v>231</v>
      </c>
    </row>
    <row r="18" spans="1:9">
      <c r="A18" s="121"/>
      <c r="B18" s="4" t="s">
        <v>6</v>
      </c>
      <c r="C18" s="69">
        <v>22</v>
      </c>
      <c r="D18" s="69">
        <v>3</v>
      </c>
      <c r="E18" s="62">
        <f t="shared" si="0"/>
        <v>195.5</v>
      </c>
      <c r="F18" s="102">
        <f t="shared" si="2"/>
        <v>231</v>
      </c>
    </row>
    <row r="19" spans="1:9">
      <c r="A19" s="121"/>
      <c r="B19" s="65" t="s">
        <v>7</v>
      </c>
      <c r="C19" s="69">
        <v>20</v>
      </c>
      <c r="D19" s="69">
        <v>3.75</v>
      </c>
      <c r="E19" s="62">
        <f t="shared" si="0"/>
        <v>178.75</v>
      </c>
      <c r="F19" s="102">
        <f t="shared" si="2"/>
        <v>210</v>
      </c>
    </row>
    <row r="20" spans="1:9">
      <c r="A20" s="121"/>
      <c r="B20" s="66" t="s">
        <v>8</v>
      </c>
      <c r="C20" s="69">
        <v>20</v>
      </c>
      <c r="D20" s="69">
        <v>3</v>
      </c>
      <c r="E20" s="62">
        <f t="shared" si="0"/>
        <v>178</v>
      </c>
      <c r="F20" s="102">
        <f t="shared" si="2"/>
        <v>210</v>
      </c>
    </row>
    <row r="21" spans="1:9">
      <c r="A21" s="122"/>
      <c r="B21" s="2" t="s">
        <v>9</v>
      </c>
      <c r="C21" s="3">
        <f>SUM(C9:C20)</f>
        <v>189</v>
      </c>
      <c r="D21" s="3">
        <f>SUM(D9:D20)</f>
        <v>28.5</v>
      </c>
      <c r="E21" s="70">
        <f>SUM(E9:E20)</f>
        <v>1682.25</v>
      </c>
      <c r="F21" s="70">
        <f>SUM(F9:F20)</f>
        <v>1984.5</v>
      </c>
    </row>
    <row r="22" spans="1:9" ht="15.75">
      <c r="A22" s="123"/>
      <c r="B22" s="124"/>
      <c r="C22" s="124"/>
      <c r="D22" s="60"/>
      <c r="E22" s="58"/>
    </row>
    <row r="23" spans="1:9">
      <c r="A23" s="123"/>
    </row>
    <row r="24" spans="1:9" ht="30" customHeight="1">
      <c r="A24" s="1"/>
      <c r="B24" s="59" t="s">
        <v>10</v>
      </c>
      <c r="C24" s="1"/>
      <c r="D24" s="1"/>
      <c r="E24" s="1"/>
    </row>
    <row r="25" spans="1:9" ht="27" customHeight="1">
      <c r="A25" s="1"/>
      <c r="B25" s="120" t="s">
        <v>39</v>
      </c>
      <c r="C25" s="120"/>
      <c r="D25" s="120"/>
      <c r="E25" s="120"/>
      <c r="H25" s="1"/>
      <c r="I25" s="1"/>
    </row>
    <row r="26" spans="1:9" ht="67.5" customHeight="1">
      <c r="A26" s="115" t="s">
        <v>53</v>
      </c>
      <c r="B26" s="116"/>
      <c r="C26" s="116"/>
      <c r="D26" s="116"/>
      <c r="E26" s="116"/>
      <c r="H26" s="1"/>
      <c r="I26" s="1"/>
    </row>
    <row r="27" spans="1:9" ht="66.75" customHeight="1">
      <c r="A27" s="115" t="s">
        <v>54</v>
      </c>
      <c r="B27" s="116"/>
      <c r="C27" s="116"/>
      <c r="D27" s="116"/>
      <c r="E27" s="116"/>
      <c r="H27" s="1"/>
      <c r="I27" s="1"/>
    </row>
    <row r="28" spans="1:9" ht="75.75" customHeight="1">
      <c r="A28" s="117" t="s">
        <v>38</v>
      </c>
      <c r="B28" s="118"/>
      <c r="C28" s="118"/>
      <c r="D28" s="118"/>
      <c r="E28" s="118"/>
      <c r="H28" s="50"/>
      <c r="I28" s="50"/>
    </row>
    <row r="29" spans="1:9" ht="17.25" customHeight="1">
      <c r="A29" s="1"/>
      <c r="H29" s="1"/>
      <c r="I29" s="1"/>
    </row>
  </sheetData>
  <mergeCells count="17">
    <mergeCell ref="G3:I3"/>
    <mergeCell ref="E7:E8"/>
    <mergeCell ref="C7:C8"/>
    <mergeCell ref="A4:E4"/>
    <mergeCell ref="A5:E5"/>
    <mergeCell ref="B7:B8"/>
    <mergeCell ref="A7:A8"/>
    <mergeCell ref="D7:D8"/>
    <mergeCell ref="F7:F8"/>
    <mergeCell ref="A27:E27"/>
    <mergeCell ref="A28:E28"/>
    <mergeCell ref="A26:E26"/>
    <mergeCell ref="A2:C2"/>
    <mergeCell ref="B25:E25"/>
    <mergeCell ref="A12:A20"/>
    <mergeCell ref="A21:A23"/>
    <mergeCell ref="B22:C2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Zał. 1a</vt:lpstr>
      <vt:lpstr>Zał. 1b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Leśniak</dc:creator>
  <cp:lastModifiedBy>Bukowczyk Bogdan (PO Krosno)</cp:lastModifiedBy>
  <cp:lastPrinted>2026-01-26T08:43:14Z</cp:lastPrinted>
  <dcterms:created xsi:type="dcterms:W3CDTF">2017-03-01T10:31:14Z</dcterms:created>
  <dcterms:modified xsi:type="dcterms:W3CDTF">2026-02-17T13:24:01Z</dcterms:modified>
</cp:coreProperties>
</file>